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5.xml" ContentType="application/vnd.openxmlformats-officedocument.drawingml.chart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charts/chart8.xml" ContentType="application/vnd.openxmlformats-officedocument.drawingml.chart+xml"/>
  <Override PartName="/xl/theme/themeOverride7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filterPrivacy="1" defaultThemeVersion="124226"/>
  <xr:revisionPtr revIDLastSave="0" documentId="13_ncr:1_{104F8015-BD21-481D-8623-251041150E5E}" xr6:coauthVersionLast="47" xr6:coauthVersionMax="47" xr10:uidLastSave="{00000000-0000-0000-0000-000000000000}"/>
  <bookViews>
    <workbookView xWindow="-120" yWindow="-120" windowWidth="20730" windowHeight="11160" tabRatio="815" xr2:uid="{00000000-000D-0000-FFFF-FFFF00000000}"/>
  </bookViews>
  <sheets>
    <sheet name="ユニット数と各ターンの比較" sheetId="2" r:id="rId1"/>
    <sheet name="独第6装甲軍正面" sheetId="4" r:id="rId2"/>
    <sheet name="独第5装甲軍" sheetId="5" r:id="rId3"/>
    <sheet name="独第7軍" sheetId="6" r:id="rId4"/>
    <sheet name="戦況支配率" sheetId="7" r:id="rId5"/>
  </sheets>
  <externalReferences>
    <externalReference r:id="rId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5" i="7" l="1"/>
  <c r="AG6" i="7"/>
  <c r="AG7" i="7"/>
  <c r="AG8" i="7"/>
  <c r="AH8" i="7" s="1"/>
  <c r="AG9" i="7"/>
  <c r="AH9" i="7" s="1"/>
  <c r="AG10" i="7"/>
  <c r="AH10" i="7" s="1"/>
  <c r="AG11" i="7"/>
  <c r="AH11" i="7" s="1"/>
  <c r="AG12" i="7"/>
  <c r="AG13" i="7"/>
  <c r="AH13" i="7" s="1"/>
  <c r="AG14" i="7"/>
  <c r="AH14" i="7" s="1"/>
  <c r="AG15" i="7"/>
  <c r="AH15" i="7" s="1"/>
  <c r="AG16" i="7"/>
  <c r="AH16" i="7" s="1"/>
  <c r="AH5" i="7"/>
  <c r="AE6" i="7"/>
  <c r="AE7" i="7"/>
  <c r="AE8" i="7"/>
  <c r="AE9" i="7"/>
  <c r="AE10" i="7"/>
  <c r="AE11" i="7"/>
  <c r="AE12" i="7"/>
  <c r="AE13" i="7"/>
  <c r="AE14" i="7"/>
  <c r="AE15" i="7"/>
  <c r="AE16" i="7"/>
  <c r="AE5" i="7"/>
  <c r="AD6" i="7"/>
  <c r="AD7" i="7"/>
  <c r="AD8" i="7"/>
  <c r="AD9" i="7"/>
  <c r="AD10" i="7"/>
  <c r="AD11" i="7"/>
  <c r="AD12" i="7"/>
  <c r="AD13" i="7"/>
  <c r="AD14" i="7"/>
  <c r="AD15" i="7"/>
  <c r="AD16" i="7"/>
  <c r="AD5" i="7"/>
  <c r="AH6" i="7"/>
  <c r="AH7" i="7"/>
  <c r="AH12" i="7"/>
  <c r="I32" i="7" l="1"/>
  <c r="H32" i="7"/>
  <c r="H16" i="7"/>
  <c r="I16" i="7"/>
  <c r="S16" i="7"/>
  <c r="T16" i="7"/>
  <c r="R16" i="7"/>
  <c r="S32" i="7"/>
  <c r="T32" i="7"/>
  <c r="R32" i="7"/>
  <c r="F17" i="6"/>
  <c r="L13" i="6" s="1"/>
  <c r="E17" i="6"/>
  <c r="D17" i="6"/>
  <c r="M8" i="6"/>
  <c r="M13" i="6" s="1"/>
  <c r="L8" i="6"/>
  <c r="K8" i="6"/>
  <c r="M15" i="5"/>
  <c r="L15" i="5"/>
  <c r="K15" i="5"/>
  <c r="M7" i="5"/>
  <c r="M19" i="5"/>
  <c r="K7" i="5"/>
  <c r="F29" i="5"/>
  <c r="E29" i="5"/>
  <c r="D29" i="5"/>
  <c r="F14" i="5"/>
  <c r="L20" i="5" s="1"/>
  <c r="E14" i="5"/>
  <c r="D14" i="5"/>
  <c r="K20" i="4"/>
  <c r="K7" i="4"/>
  <c r="D32" i="4"/>
  <c r="D17" i="4"/>
  <c r="M20" i="4"/>
  <c r="L20" i="4"/>
  <c r="M7" i="4"/>
  <c r="L7" i="4"/>
  <c r="F32" i="4"/>
  <c r="E32" i="4"/>
  <c r="F17" i="4"/>
  <c r="L25" i="4" s="1"/>
  <c r="E17" i="4"/>
  <c r="L26" i="4" s="1"/>
  <c r="M24" i="4" l="1"/>
  <c r="M26" i="4"/>
  <c r="L22" i="5"/>
  <c r="M21" i="5"/>
  <c r="M12" i="6"/>
  <c r="M14" i="6"/>
  <c r="L12" i="6"/>
  <c r="L14" i="6"/>
  <c r="L24" i="4"/>
  <c r="M25" i="4"/>
  <c r="L19" i="5"/>
  <c r="M20" i="5"/>
  <c r="L21" i="5" s="1"/>
  <c r="N89" i="2" l="1"/>
  <c r="Q89" i="2" s="1"/>
  <c r="N90" i="2"/>
  <c r="Q90" i="2" s="1"/>
  <c r="N91" i="2"/>
  <c r="Q91" i="2" s="1"/>
  <c r="N92" i="2"/>
  <c r="Q92" i="2" s="1"/>
  <c r="N93" i="2"/>
  <c r="Q93" i="2" s="1"/>
  <c r="N94" i="2"/>
  <c r="Q94" i="2" s="1"/>
  <c r="N95" i="2"/>
  <c r="Q95" i="2" s="1"/>
  <c r="N96" i="2"/>
  <c r="Q96" i="2" s="1"/>
  <c r="N97" i="2"/>
  <c r="Q97" i="2" s="1"/>
  <c r="N98" i="2"/>
  <c r="Q98" i="2" s="1"/>
  <c r="N99" i="2"/>
  <c r="Q99" i="2" s="1"/>
  <c r="N88" i="2"/>
  <c r="Q88" i="2" s="1"/>
  <c r="O89" i="2"/>
  <c r="P89" i="2" s="1"/>
  <c r="O90" i="2"/>
  <c r="P90" i="2" s="1"/>
  <c r="O91" i="2"/>
  <c r="P91" i="2" s="1"/>
  <c r="O92" i="2"/>
  <c r="P92" i="2" s="1"/>
  <c r="O93" i="2"/>
  <c r="P93" i="2" s="1"/>
  <c r="O94" i="2"/>
  <c r="P94" i="2" s="1"/>
  <c r="O95" i="2"/>
  <c r="P95" i="2" s="1"/>
  <c r="O96" i="2"/>
  <c r="P96" i="2" s="1"/>
  <c r="O97" i="2"/>
  <c r="P97" i="2" s="1"/>
  <c r="O98" i="2"/>
  <c r="P98" i="2" s="1"/>
  <c r="O99" i="2"/>
  <c r="P99" i="2" s="1"/>
  <c r="O88" i="2"/>
  <c r="P88" i="2" s="1"/>
  <c r="F35" i="2" l="1"/>
  <c r="F36" i="2"/>
  <c r="F37" i="2"/>
  <c r="F38" i="2"/>
  <c r="F39" i="2"/>
  <c r="F40" i="2"/>
  <c r="F41" i="2"/>
  <c r="F42" i="2"/>
  <c r="F43" i="2"/>
  <c r="F44" i="2"/>
  <c r="F45" i="2"/>
  <c r="F34" i="2"/>
  <c r="E35" i="2"/>
  <c r="E36" i="2"/>
  <c r="E37" i="2"/>
  <c r="E38" i="2"/>
  <c r="E39" i="2"/>
  <c r="E40" i="2"/>
  <c r="E41" i="2"/>
  <c r="E42" i="2"/>
  <c r="E43" i="2"/>
  <c r="E44" i="2"/>
  <c r="E45" i="2"/>
  <c r="D35" i="2"/>
  <c r="D36" i="2"/>
  <c r="D37" i="2"/>
  <c r="D38" i="2"/>
  <c r="D39" i="2"/>
  <c r="D40" i="2"/>
  <c r="D41" i="2"/>
  <c r="D42" i="2"/>
  <c r="D43" i="2"/>
  <c r="D44" i="2"/>
  <c r="D45" i="2"/>
  <c r="E34" i="2"/>
  <c r="D34" i="2"/>
  <c r="C35" i="2"/>
  <c r="C36" i="2"/>
  <c r="C37" i="2"/>
  <c r="C38" i="2"/>
  <c r="C39" i="2"/>
  <c r="C40" i="2"/>
  <c r="C41" i="2"/>
  <c r="C42" i="2"/>
  <c r="C43" i="2"/>
  <c r="C44" i="2"/>
  <c r="C45" i="2"/>
  <c r="B35" i="2"/>
  <c r="B36" i="2"/>
  <c r="B37" i="2"/>
  <c r="B38" i="2"/>
  <c r="B39" i="2"/>
  <c r="B40" i="2"/>
  <c r="B41" i="2"/>
  <c r="B42" i="2"/>
  <c r="B43" i="2"/>
  <c r="B44" i="2"/>
  <c r="B45" i="2"/>
  <c r="C34" i="2"/>
  <c r="B34" i="2"/>
  <c r="L73" i="2" l="1"/>
  <c r="L74" i="2"/>
  <c r="L75" i="2"/>
  <c r="L76" i="2"/>
  <c r="L77" i="2"/>
  <c r="L78" i="2"/>
  <c r="L79" i="2"/>
  <c r="L80" i="2"/>
  <c r="L81" i="2"/>
  <c r="L82" i="2"/>
  <c r="L83" i="2"/>
  <c r="K73" i="2"/>
  <c r="K74" i="2"/>
  <c r="K75" i="2"/>
  <c r="K76" i="2"/>
  <c r="K77" i="2"/>
  <c r="K78" i="2"/>
  <c r="K79" i="2"/>
  <c r="K80" i="2"/>
  <c r="K81" i="2"/>
  <c r="K82" i="2"/>
  <c r="K83" i="2"/>
  <c r="J73" i="2"/>
  <c r="R73" i="2" s="1"/>
  <c r="J74" i="2"/>
  <c r="R74" i="2" s="1"/>
  <c r="J75" i="2"/>
  <c r="R75" i="2" s="1"/>
  <c r="J76" i="2"/>
  <c r="R76" i="2" s="1"/>
  <c r="J77" i="2"/>
  <c r="R77" i="2" s="1"/>
  <c r="J78" i="2"/>
  <c r="R78" i="2" s="1"/>
  <c r="J79" i="2"/>
  <c r="R79" i="2" s="1"/>
  <c r="J80" i="2"/>
  <c r="R80" i="2" s="1"/>
  <c r="J81" i="2"/>
  <c r="R81" i="2" s="1"/>
  <c r="J82" i="2"/>
  <c r="R82" i="2" s="1"/>
  <c r="J83" i="2"/>
  <c r="R83" i="2" s="1"/>
  <c r="K72" i="2"/>
  <c r="L72" i="2"/>
  <c r="J72" i="2"/>
  <c r="R72" i="2" s="1"/>
  <c r="O72" i="2" s="1"/>
  <c r="Q55" i="2"/>
  <c r="Q56" i="2"/>
  <c r="P55" i="2"/>
  <c r="P56" i="2"/>
  <c r="N55" i="2"/>
  <c r="N56" i="2"/>
  <c r="M55" i="2"/>
  <c r="M56" i="2"/>
  <c r="Q66" i="2"/>
  <c r="P66" i="2"/>
  <c r="N66" i="2"/>
  <c r="M66" i="2"/>
  <c r="Q65" i="2"/>
  <c r="P65" i="2"/>
  <c r="N65" i="2"/>
  <c r="M65" i="2"/>
  <c r="Q64" i="2"/>
  <c r="P64" i="2"/>
  <c r="N64" i="2"/>
  <c r="M64" i="2"/>
  <c r="Q63" i="2"/>
  <c r="P63" i="2"/>
  <c r="N63" i="2"/>
  <c r="M63" i="2"/>
  <c r="Q62" i="2"/>
  <c r="P62" i="2"/>
  <c r="N62" i="2"/>
  <c r="M62" i="2"/>
  <c r="Q61" i="2"/>
  <c r="P61" i="2"/>
  <c r="N61" i="2"/>
  <c r="M61" i="2"/>
  <c r="Q60" i="2"/>
  <c r="P60" i="2"/>
  <c r="N60" i="2"/>
  <c r="M60" i="2"/>
  <c r="Q59" i="2"/>
  <c r="P59" i="2"/>
  <c r="N59" i="2"/>
  <c r="M59" i="2"/>
  <c r="Q58" i="2"/>
  <c r="P58" i="2"/>
  <c r="N58" i="2"/>
  <c r="M58" i="2"/>
  <c r="Q57" i="2"/>
  <c r="P57" i="2"/>
  <c r="N57" i="2"/>
  <c r="M57" i="2"/>
  <c r="G55" i="2"/>
  <c r="G56" i="2"/>
  <c r="D56" i="2"/>
  <c r="D57" i="2"/>
  <c r="D58" i="2"/>
  <c r="D59" i="2"/>
  <c r="D60" i="2"/>
  <c r="D61" i="2"/>
  <c r="D62" i="2"/>
  <c r="D63" i="2"/>
  <c r="D64" i="2"/>
  <c r="D65" i="2"/>
  <c r="D66" i="2"/>
  <c r="D55" i="2"/>
  <c r="D17" i="2"/>
  <c r="D18" i="2"/>
  <c r="D20" i="2"/>
  <c r="D21" i="2"/>
  <c r="D22" i="2"/>
  <c r="D23" i="2"/>
  <c r="D24" i="2"/>
  <c r="D25" i="2"/>
  <c r="D26" i="2"/>
  <c r="D27" i="2"/>
  <c r="D28" i="2"/>
  <c r="D19" i="2"/>
  <c r="E55" i="2"/>
  <c r="E56" i="2"/>
  <c r="G66" i="2"/>
  <c r="E66" i="2"/>
  <c r="G65" i="2"/>
  <c r="E65" i="2"/>
  <c r="G64" i="2"/>
  <c r="E64" i="2"/>
  <c r="G63" i="2"/>
  <c r="E63" i="2"/>
  <c r="G62" i="2"/>
  <c r="E62" i="2"/>
  <c r="G61" i="2"/>
  <c r="E61" i="2"/>
  <c r="G60" i="2"/>
  <c r="E60" i="2"/>
  <c r="G59" i="2"/>
  <c r="E59" i="2"/>
  <c r="G58" i="2"/>
  <c r="E58" i="2"/>
  <c r="G57" i="2"/>
  <c r="E57" i="2"/>
  <c r="L35" i="2"/>
  <c r="L36" i="2"/>
  <c r="L37" i="2"/>
  <c r="L38" i="2"/>
  <c r="L39" i="2"/>
  <c r="L40" i="2"/>
  <c r="L41" i="2"/>
  <c r="L42" i="2"/>
  <c r="L43" i="2"/>
  <c r="L44" i="2"/>
  <c r="L45" i="2"/>
  <c r="L34" i="2"/>
  <c r="K35" i="2"/>
  <c r="K36" i="2"/>
  <c r="K37" i="2"/>
  <c r="K38" i="2"/>
  <c r="K39" i="2"/>
  <c r="K40" i="2"/>
  <c r="K41" i="2"/>
  <c r="K42" i="2"/>
  <c r="K43" i="2"/>
  <c r="K44" i="2"/>
  <c r="K45" i="2"/>
  <c r="K34" i="2"/>
  <c r="J35" i="2"/>
  <c r="R35" i="2" s="1"/>
  <c r="J36" i="2"/>
  <c r="R36" i="2" s="1"/>
  <c r="J37" i="2"/>
  <c r="R37" i="2" s="1"/>
  <c r="J38" i="2"/>
  <c r="R38" i="2" s="1"/>
  <c r="J39" i="2"/>
  <c r="R39" i="2" s="1"/>
  <c r="J40" i="2"/>
  <c r="R40" i="2" s="1"/>
  <c r="J41" i="2"/>
  <c r="R41" i="2" s="1"/>
  <c r="J42" i="2"/>
  <c r="R42" i="2" s="1"/>
  <c r="J43" i="2"/>
  <c r="R43" i="2" s="1"/>
  <c r="J44" i="2"/>
  <c r="R44" i="2" s="1"/>
  <c r="J45" i="2"/>
  <c r="R45" i="2" s="1"/>
  <c r="J34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Q19" i="2"/>
  <c r="P19" i="2"/>
  <c r="N19" i="2"/>
  <c r="M19" i="2"/>
  <c r="E20" i="2"/>
  <c r="G20" i="2"/>
  <c r="E21" i="2"/>
  <c r="G21" i="2"/>
  <c r="E22" i="2"/>
  <c r="G22" i="2"/>
  <c r="E23" i="2"/>
  <c r="G23" i="2"/>
  <c r="E24" i="2"/>
  <c r="G24" i="2"/>
  <c r="E25" i="2"/>
  <c r="G25" i="2"/>
  <c r="E26" i="2"/>
  <c r="G26" i="2"/>
  <c r="E27" i="2"/>
  <c r="G27" i="2"/>
  <c r="E28" i="2"/>
  <c r="G28" i="2"/>
  <c r="G19" i="2"/>
  <c r="E19" i="2"/>
  <c r="R34" i="2" l="1"/>
  <c r="O34" i="2"/>
  <c r="Q34" i="2"/>
  <c r="P34" i="2"/>
  <c r="Q45" i="2"/>
  <c r="P45" i="2"/>
  <c r="O45" i="2"/>
  <c r="Q44" i="2"/>
  <c r="P44" i="2"/>
  <c r="O44" i="2"/>
  <c r="Q43" i="2"/>
  <c r="P43" i="2"/>
  <c r="O43" i="2"/>
  <c r="Q42" i="2"/>
  <c r="P42" i="2"/>
  <c r="O42" i="2"/>
  <c r="Q41" i="2"/>
  <c r="P41" i="2"/>
  <c r="O41" i="2"/>
  <c r="Q40" i="2"/>
  <c r="P40" i="2"/>
  <c r="O40" i="2"/>
  <c r="Q39" i="2"/>
  <c r="P39" i="2"/>
  <c r="O39" i="2"/>
  <c r="Q38" i="2"/>
  <c r="P38" i="2"/>
  <c r="O38" i="2"/>
  <c r="Q37" i="2"/>
  <c r="P37" i="2"/>
  <c r="O37" i="2"/>
  <c r="Q36" i="2"/>
  <c r="P36" i="2"/>
  <c r="O36" i="2"/>
  <c r="Q35" i="2"/>
  <c r="P35" i="2"/>
  <c r="O35" i="2"/>
  <c r="M34" i="2"/>
  <c r="M45" i="2"/>
  <c r="M44" i="2"/>
  <c r="M43" i="2"/>
  <c r="M42" i="2"/>
  <c r="M41" i="2"/>
  <c r="M40" i="2"/>
  <c r="M39" i="2"/>
  <c r="M38" i="2"/>
  <c r="M37" i="2"/>
  <c r="M36" i="2"/>
  <c r="M35" i="2"/>
  <c r="N34" i="2"/>
  <c r="N45" i="2"/>
  <c r="N44" i="2"/>
  <c r="N43" i="2"/>
  <c r="N42" i="2"/>
  <c r="N41" i="2"/>
  <c r="N40" i="2"/>
  <c r="N39" i="2"/>
  <c r="N38" i="2"/>
  <c r="N37" i="2"/>
  <c r="N36" i="2"/>
  <c r="N35" i="2"/>
  <c r="Q72" i="2"/>
  <c r="P72" i="2"/>
  <c r="M72" i="2"/>
  <c r="N72" i="2"/>
  <c r="Q73" i="2"/>
  <c r="P73" i="2"/>
  <c r="O73" i="2"/>
  <c r="M73" i="2"/>
  <c r="N73" i="2"/>
  <c r="Q74" i="2"/>
  <c r="P74" i="2"/>
  <c r="O74" i="2"/>
  <c r="M74" i="2"/>
  <c r="N74" i="2"/>
  <c r="Q75" i="2"/>
  <c r="P75" i="2"/>
  <c r="O75" i="2"/>
  <c r="M75" i="2"/>
  <c r="N75" i="2"/>
  <c r="Q76" i="2"/>
  <c r="P76" i="2"/>
  <c r="O76" i="2"/>
  <c r="M76" i="2"/>
  <c r="N76" i="2"/>
  <c r="Q77" i="2"/>
  <c r="P77" i="2"/>
  <c r="O77" i="2"/>
  <c r="M77" i="2"/>
  <c r="N77" i="2"/>
  <c r="Q78" i="2"/>
  <c r="P78" i="2"/>
  <c r="O78" i="2"/>
  <c r="M78" i="2"/>
  <c r="N78" i="2"/>
  <c r="Q79" i="2"/>
  <c r="P79" i="2"/>
  <c r="O79" i="2"/>
  <c r="M79" i="2"/>
  <c r="N79" i="2"/>
  <c r="Q80" i="2"/>
  <c r="P80" i="2"/>
  <c r="O80" i="2"/>
  <c r="M80" i="2"/>
  <c r="N80" i="2"/>
  <c r="Q81" i="2"/>
  <c r="P81" i="2"/>
  <c r="O81" i="2"/>
  <c r="M81" i="2"/>
  <c r="N81" i="2"/>
  <c r="Q82" i="2"/>
  <c r="P82" i="2"/>
  <c r="O82" i="2"/>
  <c r="M82" i="2"/>
  <c r="N82" i="2"/>
  <c r="Q83" i="2"/>
  <c r="P83" i="2"/>
  <c r="O83" i="2"/>
  <c r="M83" i="2"/>
  <c r="N83" i="2"/>
</calcChain>
</file>

<file path=xl/sharedStrings.xml><?xml version="1.0" encoding="utf-8"?>
<sst xmlns="http://schemas.openxmlformats.org/spreadsheetml/2006/main" count="525" uniqueCount="188">
  <si>
    <t>1Turn</t>
    <phoneticPr fontId="1"/>
  </si>
  <si>
    <t>2Turn</t>
  </si>
  <si>
    <t>3Turn</t>
  </si>
  <si>
    <t>4Turn</t>
  </si>
  <si>
    <t>5Turn</t>
  </si>
  <si>
    <t>6Turn</t>
  </si>
  <si>
    <t>7Turn</t>
  </si>
  <si>
    <t>8Turn</t>
  </si>
  <si>
    <t>9Turn</t>
  </si>
  <si>
    <t>10Turn</t>
  </si>
  <si>
    <t>11Turn</t>
  </si>
  <si>
    <t>12Turn</t>
  </si>
  <si>
    <t>戦力Total</t>
    <rPh sb="0" eb="2">
      <t>センリョク</t>
    </rPh>
    <phoneticPr fontId="1"/>
  </si>
  <si>
    <t>戦力Avg</t>
    <rPh sb="0" eb="2">
      <t>センリョク</t>
    </rPh>
    <phoneticPr fontId="1"/>
  </si>
  <si>
    <t>歩兵連隊数</t>
    <rPh sb="0" eb="2">
      <t>ホヘイ</t>
    </rPh>
    <rPh sb="2" eb="4">
      <t>レンタイ</t>
    </rPh>
    <rPh sb="4" eb="5">
      <t>スウ</t>
    </rPh>
    <phoneticPr fontId="1"/>
  </si>
  <si>
    <t>1steploss Damege Total</t>
    <phoneticPr fontId="1"/>
  </si>
  <si>
    <t>2SteplossDamage</t>
    <phoneticPr fontId="1"/>
  </si>
  <si>
    <t>機工連隊(旅団）数</t>
    <rPh sb="0" eb="2">
      <t>キコウ</t>
    </rPh>
    <rPh sb="2" eb="4">
      <t>レンタイ</t>
    </rPh>
    <rPh sb="5" eb="7">
      <t>リョダン</t>
    </rPh>
    <rPh sb="8" eb="9">
      <t>スウ</t>
    </rPh>
    <phoneticPr fontId="1"/>
  </si>
  <si>
    <t>1SteplossDamage　Avg</t>
    <phoneticPr fontId="1"/>
  </si>
  <si>
    <t>独軍・機工部隊の戦力変化</t>
    <rPh sb="0" eb="2">
      <t>ドクグン</t>
    </rPh>
    <rPh sb="3" eb="5">
      <t>キコウ</t>
    </rPh>
    <rPh sb="5" eb="7">
      <t>ブタイ</t>
    </rPh>
    <rPh sb="8" eb="10">
      <t>センリョク</t>
    </rPh>
    <rPh sb="10" eb="12">
      <t>ヘンカ</t>
    </rPh>
    <phoneticPr fontId="1"/>
  </si>
  <si>
    <t>攻撃力Total</t>
    <rPh sb="0" eb="3">
      <t>コウゲキリョク</t>
    </rPh>
    <phoneticPr fontId="1"/>
  </si>
  <si>
    <t>防御力Total</t>
    <rPh sb="0" eb="3">
      <t>ボウギョリョク</t>
    </rPh>
    <phoneticPr fontId="1"/>
  </si>
  <si>
    <t>攻撃力Avg</t>
    <rPh sb="0" eb="3">
      <t>コウゲキリョク</t>
    </rPh>
    <phoneticPr fontId="1"/>
  </si>
  <si>
    <t>2SteplossDamage・攻撃力</t>
    <rPh sb="16" eb="19">
      <t>コウゲキリョク</t>
    </rPh>
    <phoneticPr fontId="1"/>
  </si>
  <si>
    <t>1SteplossDamage（攻・防共）</t>
    <rPh sb="16" eb="17">
      <t>コウ</t>
    </rPh>
    <rPh sb="18" eb="19">
      <t>ボウ</t>
    </rPh>
    <rPh sb="19" eb="20">
      <t>トモ</t>
    </rPh>
    <phoneticPr fontId="1"/>
  </si>
  <si>
    <t>防御力Avg</t>
    <rPh sb="0" eb="2">
      <t>ボウギョ</t>
    </rPh>
    <rPh sb="2" eb="3">
      <t>リョク</t>
    </rPh>
    <phoneticPr fontId="1"/>
  </si>
  <si>
    <t>独軍・歩兵部隊の戦力変化</t>
    <rPh sb="3" eb="5">
      <t>ホヘイ</t>
    </rPh>
    <phoneticPr fontId="1"/>
  </si>
  <si>
    <t>連隊数</t>
    <rPh sb="0" eb="2">
      <t>レンタイ</t>
    </rPh>
    <rPh sb="2" eb="3">
      <t>スウ</t>
    </rPh>
    <phoneticPr fontId="1"/>
  </si>
  <si>
    <t>1Turn</t>
  </si>
  <si>
    <t>2ｓteplossDamage・防御力</t>
    <rPh sb="16" eb="18">
      <t>ボウギョ</t>
    </rPh>
    <rPh sb="18" eb="19">
      <t>リョク</t>
    </rPh>
    <phoneticPr fontId="1"/>
  </si>
  <si>
    <t>連合軍・歩兵部隊の戦力変化</t>
    <rPh sb="0" eb="3">
      <t>レンゴウグン</t>
    </rPh>
    <rPh sb="4" eb="6">
      <t>ホヘイ</t>
    </rPh>
    <phoneticPr fontId="1"/>
  </si>
  <si>
    <t>独軍・機甲・歩兵部隊の総戦力変化</t>
    <rPh sb="3" eb="5">
      <t>キコウ</t>
    </rPh>
    <rPh sb="6" eb="8">
      <t>ホヘイ</t>
    </rPh>
    <rPh sb="11" eb="12">
      <t>ソウ</t>
    </rPh>
    <phoneticPr fontId="1"/>
  </si>
  <si>
    <t>連合軍・機甲部隊の戦力変化</t>
    <rPh sb="0" eb="3">
      <t>レンゴウグン</t>
    </rPh>
    <rPh sb="4" eb="6">
      <t>キコウ</t>
    </rPh>
    <rPh sb="6" eb="8">
      <t>ブタイ</t>
    </rPh>
    <rPh sb="9" eb="11">
      <t>センリョク</t>
    </rPh>
    <rPh sb="11" eb="13">
      <t>ヘンカ</t>
    </rPh>
    <phoneticPr fontId="1"/>
  </si>
  <si>
    <t>連合軍・機甲・歩兵部隊の総戦力変化</t>
    <rPh sb="0" eb="2">
      <t>レンゴウ</t>
    </rPh>
    <rPh sb="4" eb="6">
      <t>キコウ</t>
    </rPh>
    <rPh sb="7" eb="9">
      <t>ホヘイ</t>
    </rPh>
    <rPh sb="12" eb="13">
      <t>ソウ</t>
    </rPh>
    <phoneticPr fontId="1"/>
  </si>
  <si>
    <t>連隊(旅団）数</t>
    <rPh sb="0" eb="2">
      <t>レンタイ</t>
    </rPh>
    <rPh sb="3" eb="5">
      <t>リョダン</t>
    </rPh>
    <rPh sb="6" eb="7">
      <t>スウ</t>
    </rPh>
    <phoneticPr fontId="1"/>
  </si>
  <si>
    <t>米第9歩兵師団</t>
    <rPh sb="3" eb="5">
      <t>ホヘイ</t>
    </rPh>
    <rPh sb="5" eb="7">
      <t>シダン</t>
    </rPh>
    <phoneticPr fontId="1"/>
  </si>
  <si>
    <t>米第2歩兵師団</t>
    <rPh sb="3" eb="5">
      <t>ホヘイ</t>
    </rPh>
    <rPh sb="5" eb="7">
      <t>シダン</t>
    </rPh>
    <phoneticPr fontId="1"/>
  </si>
  <si>
    <t>米第99歩兵師団</t>
    <rPh sb="4" eb="6">
      <t>ホヘイ</t>
    </rPh>
    <rPh sb="6" eb="8">
      <t>シダン</t>
    </rPh>
    <phoneticPr fontId="1"/>
  </si>
  <si>
    <t>米第28歩兵師団</t>
    <rPh sb="4" eb="6">
      <t>ホヘイ</t>
    </rPh>
    <rPh sb="6" eb="8">
      <t>シダン</t>
    </rPh>
    <phoneticPr fontId="1"/>
  </si>
  <si>
    <t>第14騎兵旅団</t>
    <rPh sb="0" eb="1">
      <t>ダイ</t>
    </rPh>
    <rPh sb="3" eb="5">
      <t>キヘイ</t>
    </rPh>
    <rPh sb="5" eb="7">
      <t>リョダン</t>
    </rPh>
    <phoneticPr fontId="1"/>
  </si>
  <si>
    <t>第1SS師団</t>
    <rPh sb="0" eb="1">
      <t>ダイ</t>
    </rPh>
    <rPh sb="4" eb="6">
      <t>シダン</t>
    </rPh>
    <phoneticPr fontId="1"/>
  </si>
  <si>
    <t>第1機甲連隊</t>
    <rPh sb="0" eb="1">
      <t>ダイ</t>
    </rPh>
    <rPh sb="2" eb="4">
      <t>キコウ</t>
    </rPh>
    <rPh sb="4" eb="6">
      <t>レンタイ</t>
    </rPh>
    <phoneticPr fontId="1"/>
  </si>
  <si>
    <t>第1装甲擲弾兵連隊</t>
    <rPh sb="0" eb="1">
      <t>ダイ</t>
    </rPh>
    <rPh sb="2" eb="4">
      <t>ソウコウ</t>
    </rPh>
    <rPh sb="4" eb="7">
      <t>テキダンヘイ</t>
    </rPh>
    <rPh sb="7" eb="9">
      <t>レンタイ</t>
    </rPh>
    <phoneticPr fontId="1"/>
  </si>
  <si>
    <t>第2装甲擲弾兵連隊</t>
    <rPh sb="0" eb="1">
      <t>ダイ</t>
    </rPh>
    <rPh sb="2" eb="4">
      <t>ソウコウ</t>
    </rPh>
    <rPh sb="4" eb="7">
      <t>テキダンヘイ</t>
    </rPh>
    <rPh sb="7" eb="9">
      <t>レンタイ</t>
    </rPh>
    <phoneticPr fontId="1"/>
  </si>
  <si>
    <t>第2SS師団</t>
    <rPh sb="0" eb="1">
      <t>ダイ</t>
    </rPh>
    <rPh sb="4" eb="6">
      <t>シダン</t>
    </rPh>
    <phoneticPr fontId="1"/>
  </si>
  <si>
    <t>第2機甲連隊</t>
    <rPh sb="0" eb="1">
      <t>ダイ</t>
    </rPh>
    <rPh sb="2" eb="4">
      <t>キコウ</t>
    </rPh>
    <rPh sb="4" eb="6">
      <t>レンタイ</t>
    </rPh>
    <phoneticPr fontId="1"/>
  </si>
  <si>
    <t>第3装甲擲弾兵連隊</t>
    <rPh sb="0" eb="1">
      <t>ダイ</t>
    </rPh>
    <rPh sb="2" eb="4">
      <t>ソウコウ</t>
    </rPh>
    <rPh sb="4" eb="7">
      <t>テキダンヘイ</t>
    </rPh>
    <rPh sb="7" eb="9">
      <t>レンタイ</t>
    </rPh>
    <phoneticPr fontId="1"/>
  </si>
  <si>
    <t>第4装甲擲弾兵連隊</t>
    <rPh sb="0" eb="1">
      <t>ダイ</t>
    </rPh>
    <rPh sb="2" eb="4">
      <t>ソウコウ</t>
    </rPh>
    <rPh sb="4" eb="7">
      <t>テキダンヘイ</t>
    </rPh>
    <rPh sb="7" eb="9">
      <t>レンタイ</t>
    </rPh>
    <phoneticPr fontId="1"/>
  </si>
  <si>
    <t>第9SS師団</t>
    <rPh sb="0" eb="1">
      <t>ダイ</t>
    </rPh>
    <rPh sb="4" eb="6">
      <t>シダン</t>
    </rPh>
    <phoneticPr fontId="1"/>
  </si>
  <si>
    <t>第9機甲連隊</t>
    <rPh sb="0" eb="1">
      <t>ダイ</t>
    </rPh>
    <rPh sb="2" eb="4">
      <t>キコウ</t>
    </rPh>
    <rPh sb="4" eb="6">
      <t>レンタイ</t>
    </rPh>
    <phoneticPr fontId="1"/>
  </si>
  <si>
    <t>第19装甲擲弾兵連隊</t>
    <rPh sb="0" eb="1">
      <t>ダイ</t>
    </rPh>
    <rPh sb="3" eb="5">
      <t>ソウコウ</t>
    </rPh>
    <rPh sb="5" eb="8">
      <t>テキダンヘイ</t>
    </rPh>
    <rPh sb="8" eb="10">
      <t>レンタイ</t>
    </rPh>
    <phoneticPr fontId="1"/>
  </si>
  <si>
    <t>第20装甲擲弾兵連隊</t>
    <rPh sb="0" eb="1">
      <t>ダイ</t>
    </rPh>
    <rPh sb="3" eb="5">
      <t>ソウコウ</t>
    </rPh>
    <rPh sb="5" eb="8">
      <t>テキダンヘイ</t>
    </rPh>
    <rPh sb="8" eb="10">
      <t>レンタイ</t>
    </rPh>
    <phoneticPr fontId="1"/>
  </si>
  <si>
    <t>第12SS師団</t>
    <rPh sb="0" eb="1">
      <t>ダイ</t>
    </rPh>
    <rPh sb="5" eb="7">
      <t>シダン</t>
    </rPh>
    <phoneticPr fontId="1"/>
  </si>
  <si>
    <t>第12機甲連隊</t>
    <rPh sb="0" eb="1">
      <t>ダイ</t>
    </rPh>
    <rPh sb="3" eb="5">
      <t>キコウ</t>
    </rPh>
    <rPh sb="5" eb="7">
      <t>レンタイ</t>
    </rPh>
    <phoneticPr fontId="1"/>
  </si>
  <si>
    <t>第25装甲擲弾兵連隊</t>
    <rPh sb="0" eb="1">
      <t>ダイ</t>
    </rPh>
    <rPh sb="3" eb="5">
      <t>ソウコウ</t>
    </rPh>
    <rPh sb="5" eb="8">
      <t>テキダンヘイ</t>
    </rPh>
    <rPh sb="8" eb="10">
      <t>レンタイ</t>
    </rPh>
    <phoneticPr fontId="1"/>
  </si>
  <si>
    <t>第26装甲擲弾兵連隊</t>
    <rPh sb="0" eb="1">
      <t>ダイ</t>
    </rPh>
    <rPh sb="3" eb="5">
      <t>ソウコウ</t>
    </rPh>
    <rPh sb="5" eb="8">
      <t>テキダンヘイ</t>
    </rPh>
    <rPh sb="8" eb="10">
      <t>レンタイ</t>
    </rPh>
    <phoneticPr fontId="1"/>
  </si>
  <si>
    <t>第212歩兵師団</t>
    <rPh sb="0" eb="1">
      <t>ダイ</t>
    </rPh>
    <rPh sb="4" eb="6">
      <t>ホヘイ</t>
    </rPh>
    <rPh sb="6" eb="8">
      <t>シダン</t>
    </rPh>
    <phoneticPr fontId="1"/>
  </si>
  <si>
    <t>第316擲弾兵連隊</t>
    <rPh sb="0" eb="1">
      <t>ダイ</t>
    </rPh>
    <rPh sb="4" eb="7">
      <t>テキダンヘイ</t>
    </rPh>
    <rPh sb="7" eb="9">
      <t>レンタイ</t>
    </rPh>
    <phoneticPr fontId="1"/>
  </si>
  <si>
    <t>第320擲弾兵連隊</t>
    <rPh sb="0" eb="1">
      <t>ダイ</t>
    </rPh>
    <rPh sb="4" eb="7">
      <t>テキダンヘイ</t>
    </rPh>
    <rPh sb="7" eb="9">
      <t>レンタイ</t>
    </rPh>
    <phoneticPr fontId="1"/>
  </si>
  <si>
    <t>第423擲弾兵連隊</t>
    <rPh sb="0" eb="1">
      <t>ダイ</t>
    </rPh>
    <rPh sb="4" eb="7">
      <t>テキダンヘイ</t>
    </rPh>
    <rPh sb="7" eb="9">
      <t>レンタイ</t>
    </rPh>
    <phoneticPr fontId="1"/>
  </si>
  <si>
    <t>第276歩兵師団</t>
    <rPh sb="0" eb="1">
      <t>ダイ</t>
    </rPh>
    <rPh sb="4" eb="6">
      <t>ホヘイ</t>
    </rPh>
    <rPh sb="6" eb="8">
      <t>シダン</t>
    </rPh>
    <phoneticPr fontId="1"/>
  </si>
  <si>
    <t>第986擲弾兵連隊</t>
    <rPh sb="0" eb="1">
      <t>ダイ</t>
    </rPh>
    <rPh sb="4" eb="7">
      <t>テキダンヘイ</t>
    </rPh>
    <rPh sb="7" eb="9">
      <t>レンタイ</t>
    </rPh>
    <phoneticPr fontId="1"/>
  </si>
  <si>
    <t>第987擲弾兵連隊</t>
    <rPh sb="0" eb="1">
      <t>ダイ</t>
    </rPh>
    <rPh sb="4" eb="7">
      <t>テキダンヘイ</t>
    </rPh>
    <rPh sb="7" eb="9">
      <t>レンタイ</t>
    </rPh>
    <phoneticPr fontId="1"/>
  </si>
  <si>
    <t>第988擲弾兵連隊</t>
    <rPh sb="0" eb="1">
      <t>ダイ</t>
    </rPh>
    <rPh sb="4" eb="7">
      <t>テキダンヘイ</t>
    </rPh>
    <rPh sb="7" eb="9">
      <t>レンタイ</t>
    </rPh>
    <phoneticPr fontId="1"/>
  </si>
  <si>
    <t>第352歩兵師団</t>
    <rPh sb="0" eb="1">
      <t>ダイ</t>
    </rPh>
    <rPh sb="4" eb="6">
      <t>ホヘイ</t>
    </rPh>
    <rPh sb="6" eb="8">
      <t>シダン</t>
    </rPh>
    <phoneticPr fontId="1"/>
  </si>
  <si>
    <t>第915擲弾兵連隊</t>
    <rPh sb="0" eb="1">
      <t>ダイ</t>
    </rPh>
    <rPh sb="4" eb="7">
      <t>テキダンヘイ</t>
    </rPh>
    <rPh sb="7" eb="9">
      <t>レンタイ</t>
    </rPh>
    <phoneticPr fontId="1"/>
  </si>
  <si>
    <t>第916擲弾兵連隊</t>
    <rPh sb="0" eb="1">
      <t>ダイ</t>
    </rPh>
    <rPh sb="4" eb="7">
      <t>テキダンヘイ</t>
    </rPh>
    <rPh sb="7" eb="9">
      <t>レンタイ</t>
    </rPh>
    <phoneticPr fontId="1"/>
  </si>
  <si>
    <t>第914擲弾兵連隊</t>
    <rPh sb="0" eb="1">
      <t>ダイ</t>
    </rPh>
    <rPh sb="4" eb="7">
      <t>テキダンヘイ</t>
    </rPh>
    <rPh sb="7" eb="9">
      <t>レンタイ</t>
    </rPh>
    <phoneticPr fontId="1"/>
  </si>
  <si>
    <t>第5FJ降下猟兵師団</t>
    <rPh sb="0" eb="1">
      <t>ダイ</t>
    </rPh>
    <rPh sb="4" eb="6">
      <t>コウカ</t>
    </rPh>
    <rPh sb="6" eb="8">
      <t>リョウヘイ</t>
    </rPh>
    <rPh sb="8" eb="10">
      <t>シダン</t>
    </rPh>
    <phoneticPr fontId="1"/>
  </si>
  <si>
    <t>第13降下猟兵連隊</t>
    <rPh sb="0" eb="1">
      <t>ダイ</t>
    </rPh>
    <rPh sb="3" eb="7">
      <t>コウカリョウヘイ</t>
    </rPh>
    <rPh sb="7" eb="9">
      <t>レンタイ</t>
    </rPh>
    <phoneticPr fontId="1"/>
  </si>
  <si>
    <t>第14降下猟兵連隊</t>
    <rPh sb="0" eb="1">
      <t>ダイ</t>
    </rPh>
    <rPh sb="3" eb="7">
      <t>コウカリョウヘイ</t>
    </rPh>
    <rPh sb="7" eb="9">
      <t>レンタイ</t>
    </rPh>
    <phoneticPr fontId="1"/>
  </si>
  <si>
    <t>第15降下猟兵連隊</t>
    <rPh sb="0" eb="1">
      <t>ダイ</t>
    </rPh>
    <rPh sb="3" eb="7">
      <t>コウカリョウヘイ</t>
    </rPh>
    <rPh sb="7" eb="9">
      <t>レンタイ</t>
    </rPh>
    <phoneticPr fontId="1"/>
  </si>
  <si>
    <t>第12歩兵師団</t>
    <rPh sb="0" eb="1">
      <t>ダイ</t>
    </rPh>
    <rPh sb="3" eb="5">
      <t>ホヘイ</t>
    </rPh>
    <rPh sb="5" eb="7">
      <t>シダン</t>
    </rPh>
    <phoneticPr fontId="1"/>
  </si>
  <si>
    <t>第27擲弾兵連隊</t>
    <rPh sb="0" eb="1">
      <t>ダイ</t>
    </rPh>
    <rPh sb="3" eb="6">
      <t>テキダンヘイ</t>
    </rPh>
    <rPh sb="6" eb="8">
      <t>レンタイ</t>
    </rPh>
    <phoneticPr fontId="1"/>
  </si>
  <si>
    <t>第48擲弾兵連隊</t>
    <rPh sb="0" eb="1">
      <t>ダイ</t>
    </rPh>
    <rPh sb="3" eb="6">
      <t>テキダンヘイ</t>
    </rPh>
    <rPh sb="6" eb="8">
      <t>レンタイ</t>
    </rPh>
    <phoneticPr fontId="1"/>
  </si>
  <si>
    <t>第89擲弾兵連隊</t>
    <rPh sb="0" eb="1">
      <t>ダイ</t>
    </rPh>
    <rPh sb="3" eb="6">
      <t>テキダンヘイ</t>
    </rPh>
    <rPh sb="6" eb="8">
      <t>レンタイ</t>
    </rPh>
    <phoneticPr fontId="1"/>
  </si>
  <si>
    <t>第277歩兵師団</t>
    <rPh sb="0" eb="1">
      <t>ダイ</t>
    </rPh>
    <rPh sb="4" eb="6">
      <t>ホヘイ</t>
    </rPh>
    <rPh sb="6" eb="8">
      <t>シダン</t>
    </rPh>
    <phoneticPr fontId="1"/>
  </si>
  <si>
    <t>第989擲弾兵連隊</t>
    <rPh sb="0" eb="1">
      <t>ダイ</t>
    </rPh>
    <rPh sb="4" eb="7">
      <t>テキダンヘイ</t>
    </rPh>
    <rPh sb="7" eb="9">
      <t>レンタイ</t>
    </rPh>
    <phoneticPr fontId="1"/>
  </si>
  <si>
    <t>第990擲弾兵連隊</t>
    <rPh sb="0" eb="1">
      <t>ダイ</t>
    </rPh>
    <rPh sb="4" eb="7">
      <t>テキダンヘイ</t>
    </rPh>
    <rPh sb="7" eb="9">
      <t>レンタイ</t>
    </rPh>
    <phoneticPr fontId="1"/>
  </si>
  <si>
    <t>第991擲弾兵連隊</t>
    <rPh sb="0" eb="1">
      <t>ダイ</t>
    </rPh>
    <rPh sb="4" eb="7">
      <t>テキダンヘイ</t>
    </rPh>
    <rPh sb="7" eb="9">
      <t>レンタイ</t>
    </rPh>
    <phoneticPr fontId="1"/>
  </si>
  <si>
    <t>第326歩兵師団</t>
    <rPh sb="0" eb="1">
      <t>ダイ</t>
    </rPh>
    <rPh sb="4" eb="6">
      <t>ホヘイ</t>
    </rPh>
    <rPh sb="6" eb="8">
      <t>シダン</t>
    </rPh>
    <phoneticPr fontId="1"/>
  </si>
  <si>
    <t>第751擲弾兵連隊</t>
    <rPh sb="0" eb="1">
      <t>ダイ</t>
    </rPh>
    <rPh sb="4" eb="7">
      <t>テキダンヘイ</t>
    </rPh>
    <rPh sb="7" eb="9">
      <t>レンタイ</t>
    </rPh>
    <phoneticPr fontId="1"/>
  </si>
  <si>
    <t>第752擲弾兵連隊</t>
    <rPh sb="0" eb="1">
      <t>ダイ</t>
    </rPh>
    <rPh sb="4" eb="7">
      <t>テキダンヘイ</t>
    </rPh>
    <rPh sb="7" eb="9">
      <t>レンタイ</t>
    </rPh>
    <phoneticPr fontId="1"/>
  </si>
  <si>
    <t>第753擲弾兵連隊</t>
    <rPh sb="0" eb="1">
      <t>ダイ</t>
    </rPh>
    <rPh sb="4" eb="7">
      <t>テキダンヘイ</t>
    </rPh>
    <rPh sb="7" eb="9">
      <t>レンタイ</t>
    </rPh>
    <phoneticPr fontId="1"/>
  </si>
  <si>
    <t>第3FJ降下猟兵師団</t>
    <rPh sb="0" eb="1">
      <t>ダイ</t>
    </rPh>
    <rPh sb="4" eb="6">
      <t>コウカ</t>
    </rPh>
    <rPh sb="6" eb="8">
      <t>リョウヘイ</t>
    </rPh>
    <rPh sb="8" eb="10">
      <t>シダン</t>
    </rPh>
    <phoneticPr fontId="1"/>
  </si>
  <si>
    <t>第5降下猟兵連隊</t>
    <rPh sb="0" eb="1">
      <t>ダイ</t>
    </rPh>
    <rPh sb="2" eb="6">
      <t>コウカリョウヘイ</t>
    </rPh>
    <rPh sb="6" eb="8">
      <t>レンタイ</t>
    </rPh>
    <phoneticPr fontId="1"/>
  </si>
  <si>
    <t>第8降下猟兵連隊</t>
    <rPh sb="0" eb="1">
      <t>ダイ</t>
    </rPh>
    <rPh sb="2" eb="6">
      <t>コウカリョウヘイ</t>
    </rPh>
    <rPh sb="6" eb="8">
      <t>レンタイ</t>
    </rPh>
    <phoneticPr fontId="1"/>
  </si>
  <si>
    <t>第9降下猟兵連隊</t>
    <rPh sb="0" eb="1">
      <t>ダイ</t>
    </rPh>
    <rPh sb="2" eb="6">
      <t>コウカリョウヘイ</t>
    </rPh>
    <rPh sb="6" eb="8">
      <t>レンタイ</t>
    </rPh>
    <phoneticPr fontId="1"/>
  </si>
  <si>
    <t>第39歩兵連隊</t>
    <rPh sb="0" eb="1">
      <t>ダイ</t>
    </rPh>
    <rPh sb="3" eb="5">
      <t>ホヘイ</t>
    </rPh>
    <rPh sb="5" eb="7">
      <t>レンタイ</t>
    </rPh>
    <phoneticPr fontId="1"/>
  </si>
  <si>
    <t>第47歩兵連隊</t>
    <rPh sb="0" eb="1">
      <t>ダイ</t>
    </rPh>
    <rPh sb="3" eb="5">
      <t>ホヘイ</t>
    </rPh>
    <rPh sb="5" eb="7">
      <t>レンタイ</t>
    </rPh>
    <phoneticPr fontId="1"/>
  </si>
  <si>
    <t>第60歩兵連隊</t>
    <rPh sb="0" eb="1">
      <t>ダイ</t>
    </rPh>
    <rPh sb="3" eb="5">
      <t>ホヘイ</t>
    </rPh>
    <rPh sb="5" eb="7">
      <t>レンタイ</t>
    </rPh>
    <phoneticPr fontId="1"/>
  </si>
  <si>
    <t>第9歩兵連隊</t>
    <rPh sb="0" eb="1">
      <t>ダイ</t>
    </rPh>
    <rPh sb="2" eb="4">
      <t>ホヘイ</t>
    </rPh>
    <rPh sb="4" eb="6">
      <t>レンタイ</t>
    </rPh>
    <phoneticPr fontId="1"/>
  </si>
  <si>
    <t>第23歩兵連隊</t>
    <rPh sb="0" eb="1">
      <t>ダイ</t>
    </rPh>
    <rPh sb="3" eb="5">
      <t>ホヘイ</t>
    </rPh>
    <rPh sb="5" eb="7">
      <t>レンタイ</t>
    </rPh>
    <phoneticPr fontId="1"/>
  </si>
  <si>
    <t>第38歩兵連隊</t>
    <rPh sb="0" eb="1">
      <t>ダイ</t>
    </rPh>
    <rPh sb="3" eb="5">
      <t>ホヘイ</t>
    </rPh>
    <rPh sb="5" eb="7">
      <t>レンタイ</t>
    </rPh>
    <phoneticPr fontId="1"/>
  </si>
  <si>
    <t>第393歩兵連隊</t>
    <rPh sb="0" eb="1">
      <t>ダイ</t>
    </rPh>
    <rPh sb="4" eb="6">
      <t>ホヘイ</t>
    </rPh>
    <rPh sb="6" eb="8">
      <t>レンタイ</t>
    </rPh>
    <phoneticPr fontId="1"/>
  </si>
  <si>
    <t>第394歩兵連隊</t>
    <rPh sb="0" eb="1">
      <t>ダイ</t>
    </rPh>
    <rPh sb="4" eb="6">
      <t>ホヘイ</t>
    </rPh>
    <rPh sb="6" eb="8">
      <t>レンタイ</t>
    </rPh>
    <phoneticPr fontId="1"/>
  </si>
  <si>
    <t>第395歩兵連隊</t>
    <rPh sb="0" eb="1">
      <t>ダイ</t>
    </rPh>
    <rPh sb="4" eb="6">
      <t>ホヘイ</t>
    </rPh>
    <rPh sb="6" eb="8">
      <t>レンタイ</t>
    </rPh>
    <phoneticPr fontId="1"/>
  </si>
  <si>
    <t>第422歩兵連隊</t>
    <rPh sb="0" eb="1">
      <t>ダイ</t>
    </rPh>
    <rPh sb="4" eb="6">
      <t>ホヘイ</t>
    </rPh>
    <rPh sb="6" eb="8">
      <t>レンタイ</t>
    </rPh>
    <phoneticPr fontId="1"/>
  </si>
  <si>
    <t>米第106歩兵師団</t>
    <rPh sb="5" eb="7">
      <t>ホヘイ</t>
    </rPh>
    <rPh sb="7" eb="9">
      <t>シダン</t>
    </rPh>
    <phoneticPr fontId="1"/>
  </si>
  <si>
    <t>師団名称</t>
    <rPh sb="0" eb="2">
      <t>シダン</t>
    </rPh>
    <rPh sb="2" eb="4">
      <t>メイショウ</t>
    </rPh>
    <phoneticPr fontId="1"/>
  </si>
  <si>
    <t>連隊名称</t>
    <rPh sb="0" eb="2">
      <t>レンタイ</t>
    </rPh>
    <rPh sb="2" eb="4">
      <t>メイショウ</t>
    </rPh>
    <phoneticPr fontId="1"/>
  </si>
  <si>
    <t>攻撃力</t>
    <rPh sb="0" eb="3">
      <t>コウゲキリョク</t>
    </rPh>
    <phoneticPr fontId="1"/>
  </si>
  <si>
    <t>防御力</t>
    <rPh sb="0" eb="2">
      <t>ボウギョ</t>
    </rPh>
    <rPh sb="2" eb="3">
      <t>リョク</t>
    </rPh>
    <phoneticPr fontId="1"/>
  </si>
  <si>
    <t>第9装甲師団</t>
    <rPh sb="0" eb="1">
      <t>ダイ</t>
    </rPh>
    <rPh sb="2" eb="4">
      <t>ソウコウ</t>
    </rPh>
    <rPh sb="4" eb="6">
      <t>シダン</t>
    </rPh>
    <phoneticPr fontId="1"/>
  </si>
  <si>
    <t>CCA連隊</t>
    <rPh sb="3" eb="5">
      <t>レンタイ</t>
    </rPh>
    <phoneticPr fontId="1"/>
  </si>
  <si>
    <t>Total</t>
  </si>
  <si>
    <t>Total</t>
    <phoneticPr fontId="1"/>
  </si>
  <si>
    <t>Total</t>
    <phoneticPr fontId="1"/>
  </si>
  <si>
    <t>独軍</t>
    <rPh sb="0" eb="2">
      <t>ドクグン</t>
    </rPh>
    <phoneticPr fontId="1"/>
  </si>
  <si>
    <t>米軍</t>
    <rPh sb="0" eb="2">
      <t>ベイグン</t>
    </rPh>
    <phoneticPr fontId="1"/>
  </si>
  <si>
    <t>防御力</t>
    <rPh sb="0" eb="3">
      <t>ボウギョリョク</t>
    </rPh>
    <phoneticPr fontId="1"/>
  </si>
  <si>
    <t>第6軍正面軍　独米戦力比較</t>
    <rPh sb="0" eb="1">
      <t>ダイ</t>
    </rPh>
    <rPh sb="2" eb="3">
      <t>グン</t>
    </rPh>
    <rPh sb="3" eb="5">
      <t>ショウメン</t>
    </rPh>
    <rPh sb="5" eb="6">
      <t>グン</t>
    </rPh>
    <rPh sb="7" eb="8">
      <t>ドク</t>
    </rPh>
    <rPh sb="8" eb="9">
      <t>ベイ</t>
    </rPh>
    <rPh sb="9" eb="11">
      <t>センリョク</t>
    </rPh>
    <rPh sb="11" eb="13">
      <t>ヒカク</t>
    </rPh>
    <phoneticPr fontId="1"/>
  </si>
  <si>
    <t>第2装甲師団</t>
    <rPh sb="0" eb="1">
      <t>ダイ</t>
    </rPh>
    <rPh sb="2" eb="4">
      <t>ソウコウ</t>
    </rPh>
    <rPh sb="4" eb="6">
      <t>シダン</t>
    </rPh>
    <phoneticPr fontId="1"/>
  </si>
  <si>
    <t>第3機甲連隊</t>
    <rPh sb="0" eb="1">
      <t>ダイ</t>
    </rPh>
    <rPh sb="2" eb="4">
      <t>キコウ</t>
    </rPh>
    <rPh sb="4" eb="6">
      <t>レンタイ</t>
    </rPh>
    <phoneticPr fontId="1"/>
  </si>
  <si>
    <t>第304装甲擲弾兵連隊</t>
    <rPh sb="0" eb="1">
      <t>ダイ</t>
    </rPh>
    <rPh sb="4" eb="6">
      <t>ソウコウ</t>
    </rPh>
    <rPh sb="6" eb="9">
      <t>テキダンヘイ</t>
    </rPh>
    <rPh sb="9" eb="11">
      <t>レンタイ</t>
    </rPh>
    <phoneticPr fontId="1"/>
  </si>
  <si>
    <t>第116装甲師団</t>
    <rPh sb="0" eb="1">
      <t>ダイ</t>
    </rPh>
    <rPh sb="4" eb="6">
      <t>ソウコウ</t>
    </rPh>
    <rPh sb="6" eb="8">
      <t>シダン</t>
    </rPh>
    <phoneticPr fontId="1"/>
  </si>
  <si>
    <t>第16機甲連隊</t>
    <rPh sb="0" eb="1">
      <t>ダイ</t>
    </rPh>
    <rPh sb="3" eb="5">
      <t>キコウ</t>
    </rPh>
    <rPh sb="5" eb="7">
      <t>レンタイ</t>
    </rPh>
    <phoneticPr fontId="1"/>
  </si>
  <si>
    <t>第60装甲擲弾兵連隊</t>
    <rPh sb="0" eb="1">
      <t>ダイ</t>
    </rPh>
    <rPh sb="3" eb="5">
      <t>ソウコウ</t>
    </rPh>
    <rPh sb="5" eb="8">
      <t>テキダンヘイ</t>
    </rPh>
    <rPh sb="8" eb="10">
      <t>レンタイ</t>
    </rPh>
    <phoneticPr fontId="1"/>
  </si>
  <si>
    <t>第156装甲擲弾兵連隊</t>
    <rPh sb="0" eb="1">
      <t>ダイ</t>
    </rPh>
    <rPh sb="4" eb="6">
      <t>ソウコウ</t>
    </rPh>
    <rPh sb="6" eb="9">
      <t>テキダンヘイ</t>
    </rPh>
    <rPh sb="9" eb="11">
      <t>レンタイ</t>
    </rPh>
    <phoneticPr fontId="1"/>
  </si>
  <si>
    <t>Lehr装甲師団</t>
    <rPh sb="4" eb="6">
      <t>ソウコウ</t>
    </rPh>
    <rPh sb="6" eb="8">
      <t>シダン</t>
    </rPh>
    <phoneticPr fontId="1"/>
  </si>
  <si>
    <t>第130機甲連隊</t>
    <rPh sb="0" eb="1">
      <t>ダイ</t>
    </rPh>
    <rPh sb="4" eb="6">
      <t>キコウ</t>
    </rPh>
    <rPh sb="6" eb="8">
      <t>レンタイ</t>
    </rPh>
    <phoneticPr fontId="1"/>
  </si>
  <si>
    <t>第901装甲擲弾兵連隊</t>
    <rPh sb="0" eb="1">
      <t>ダイ</t>
    </rPh>
    <rPh sb="4" eb="6">
      <t>ソウコウ</t>
    </rPh>
    <rPh sb="6" eb="9">
      <t>テキダンヘイ</t>
    </rPh>
    <rPh sb="9" eb="11">
      <t>レンタイ</t>
    </rPh>
    <phoneticPr fontId="1"/>
  </si>
  <si>
    <t>第902装甲擲弾兵連隊</t>
    <rPh sb="0" eb="1">
      <t>ダイ</t>
    </rPh>
    <rPh sb="4" eb="6">
      <t>ソウコウ</t>
    </rPh>
    <rPh sb="6" eb="9">
      <t>テキダンヘイ</t>
    </rPh>
    <rPh sb="9" eb="11">
      <t>レンタイ</t>
    </rPh>
    <phoneticPr fontId="1"/>
  </si>
  <si>
    <t>CCB連隊</t>
    <rPh sb="3" eb="5">
      <t>レンタイ</t>
    </rPh>
    <phoneticPr fontId="1"/>
  </si>
  <si>
    <t>CCR連隊</t>
    <rPh sb="3" eb="5">
      <t>レンタイ</t>
    </rPh>
    <phoneticPr fontId="1"/>
  </si>
  <si>
    <t>第109歩兵連隊</t>
    <rPh sb="0" eb="1">
      <t>ダイ</t>
    </rPh>
    <rPh sb="4" eb="6">
      <t>ホヘイ</t>
    </rPh>
    <rPh sb="6" eb="8">
      <t>レンタイ</t>
    </rPh>
    <phoneticPr fontId="1"/>
  </si>
  <si>
    <t>第110歩兵連隊</t>
    <rPh sb="0" eb="1">
      <t>ダイ</t>
    </rPh>
    <rPh sb="4" eb="6">
      <t>ホヘイ</t>
    </rPh>
    <rPh sb="6" eb="8">
      <t>レンタイ</t>
    </rPh>
    <phoneticPr fontId="1"/>
  </si>
  <si>
    <t>第112歩兵連隊</t>
    <rPh sb="0" eb="1">
      <t>ダイ</t>
    </rPh>
    <rPh sb="4" eb="6">
      <t>ホヘイ</t>
    </rPh>
    <rPh sb="6" eb="8">
      <t>レンタイ</t>
    </rPh>
    <phoneticPr fontId="1"/>
  </si>
  <si>
    <t>第423歩兵連隊</t>
    <rPh sb="0" eb="1">
      <t>ダイ</t>
    </rPh>
    <rPh sb="4" eb="6">
      <t>ホヘイ</t>
    </rPh>
    <rPh sb="6" eb="8">
      <t>レンタイ</t>
    </rPh>
    <phoneticPr fontId="1"/>
  </si>
  <si>
    <t>第424歩兵連隊</t>
    <rPh sb="0" eb="1">
      <t>ダイ</t>
    </rPh>
    <rPh sb="4" eb="6">
      <t>ホヘイ</t>
    </rPh>
    <rPh sb="6" eb="8">
      <t>レンタイ</t>
    </rPh>
    <phoneticPr fontId="1"/>
  </si>
  <si>
    <t>独米戦力比較</t>
    <rPh sb="0" eb="1">
      <t>ドク</t>
    </rPh>
    <rPh sb="1" eb="2">
      <t>ベイ</t>
    </rPh>
    <rPh sb="2" eb="4">
      <t>センリョク</t>
    </rPh>
    <rPh sb="4" eb="6">
      <t>ヒカク</t>
    </rPh>
    <phoneticPr fontId="1"/>
  </si>
  <si>
    <t>米第4歩兵師団</t>
    <rPh sb="3" eb="5">
      <t>ホヘイ</t>
    </rPh>
    <rPh sb="5" eb="7">
      <t>シダン</t>
    </rPh>
    <phoneticPr fontId="1"/>
  </si>
  <si>
    <t>第8歩兵連隊</t>
    <rPh sb="0" eb="1">
      <t>ダイ</t>
    </rPh>
    <rPh sb="2" eb="4">
      <t>ホヘイ</t>
    </rPh>
    <rPh sb="4" eb="6">
      <t>レンタイ</t>
    </rPh>
    <phoneticPr fontId="1"/>
  </si>
  <si>
    <t>第12歩兵連隊</t>
    <rPh sb="0" eb="1">
      <t>ダイ</t>
    </rPh>
    <rPh sb="3" eb="5">
      <t>ホヘイ</t>
    </rPh>
    <rPh sb="5" eb="7">
      <t>レンタイ</t>
    </rPh>
    <phoneticPr fontId="1"/>
  </si>
  <si>
    <t>第22歩兵連隊</t>
    <rPh sb="0" eb="1">
      <t>ダイ</t>
    </rPh>
    <rPh sb="3" eb="5">
      <t>ホヘイ</t>
    </rPh>
    <rPh sb="5" eb="7">
      <t>レンタイ</t>
    </rPh>
    <phoneticPr fontId="1"/>
  </si>
  <si>
    <t>第18歩兵師団</t>
    <rPh sb="0" eb="1">
      <t>ダイ</t>
    </rPh>
    <rPh sb="3" eb="5">
      <t>ホヘイ</t>
    </rPh>
    <rPh sb="5" eb="7">
      <t>シダン</t>
    </rPh>
    <phoneticPr fontId="1"/>
  </si>
  <si>
    <t>第26歩兵師団</t>
    <rPh sb="0" eb="1">
      <t>ダイ</t>
    </rPh>
    <rPh sb="3" eb="5">
      <t>ホヘイ</t>
    </rPh>
    <rPh sb="5" eb="7">
      <t>シダン</t>
    </rPh>
    <phoneticPr fontId="1"/>
  </si>
  <si>
    <t>第62歩兵師団</t>
    <rPh sb="0" eb="1">
      <t>ダイ</t>
    </rPh>
    <rPh sb="3" eb="5">
      <t>ホヘイ</t>
    </rPh>
    <rPh sb="5" eb="7">
      <t>シダン</t>
    </rPh>
    <phoneticPr fontId="1"/>
  </si>
  <si>
    <t>第560歩兵師団</t>
    <rPh sb="0" eb="1">
      <t>ダイ</t>
    </rPh>
    <rPh sb="4" eb="6">
      <t>ホヘイ</t>
    </rPh>
    <rPh sb="6" eb="8">
      <t>シダン</t>
    </rPh>
    <phoneticPr fontId="1"/>
  </si>
  <si>
    <t>第293擲弾兵連隊</t>
    <rPh sb="0" eb="1">
      <t>ダイ</t>
    </rPh>
    <rPh sb="4" eb="7">
      <t>テキダンヘイ</t>
    </rPh>
    <rPh sb="7" eb="9">
      <t>レンタイ</t>
    </rPh>
    <phoneticPr fontId="1"/>
  </si>
  <si>
    <t>第294擲弾兵連隊</t>
    <rPh sb="0" eb="1">
      <t>ダイ</t>
    </rPh>
    <rPh sb="4" eb="7">
      <t>テキダンヘイ</t>
    </rPh>
    <rPh sb="7" eb="9">
      <t>レンタイ</t>
    </rPh>
    <phoneticPr fontId="1"/>
  </si>
  <si>
    <t>第295擲弾兵連隊</t>
    <rPh sb="0" eb="1">
      <t>ダイ</t>
    </rPh>
    <rPh sb="4" eb="7">
      <t>テキダンヘイ</t>
    </rPh>
    <rPh sb="7" eb="9">
      <t>レンタイ</t>
    </rPh>
    <phoneticPr fontId="1"/>
  </si>
  <si>
    <t>第39擲弾兵連隊</t>
    <rPh sb="0" eb="1">
      <t>ダイ</t>
    </rPh>
    <rPh sb="3" eb="6">
      <t>テキダンヘイ</t>
    </rPh>
    <rPh sb="6" eb="8">
      <t>レンタイ</t>
    </rPh>
    <phoneticPr fontId="1"/>
  </si>
  <si>
    <t>第77擲弾兵連隊</t>
    <rPh sb="0" eb="1">
      <t>ダイ</t>
    </rPh>
    <rPh sb="3" eb="6">
      <t>テキダンヘイ</t>
    </rPh>
    <rPh sb="6" eb="8">
      <t>レンタイ</t>
    </rPh>
    <phoneticPr fontId="1"/>
  </si>
  <si>
    <t>第78擲弾兵連隊</t>
    <rPh sb="0" eb="1">
      <t>ダイ</t>
    </rPh>
    <rPh sb="3" eb="6">
      <t>テキダンヘイ</t>
    </rPh>
    <rPh sb="6" eb="8">
      <t>レンタイ</t>
    </rPh>
    <phoneticPr fontId="1"/>
  </si>
  <si>
    <t>第164擲弾兵連隊</t>
    <rPh sb="0" eb="1">
      <t>ダイ</t>
    </rPh>
    <rPh sb="4" eb="7">
      <t>テキダンヘイ</t>
    </rPh>
    <rPh sb="7" eb="9">
      <t>レンタイ</t>
    </rPh>
    <phoneticPr fontId="1"/>
  </si>
  <si>
    <t>第183擲弾兵連隊</t>
    <rPh sb="0" eb="1">
      <t>ダイ</t>
    </rPh>
    <rPh sb="4" eb="7">
      <t>テキダンヘイ</t>
    </rPh>
    <rPh sb="7" eb="9">
      <t>レンタイ</t>
    </rPh>
    <phoneticPr fontId="1"/>
  </si>
  <si>
    <t>第190擲弾兵連隊</t>
    <rPh sb="0" eb="1">
      <t>ダイ</t>
    </rPh>
    <rPh sb="4" eb="7">
      <t>テキダンヘイ</t>
    </rPh>
    <rPh sb="7" eb="9">
      <t>レンタイ</t>
    </rPh>
    <phoneticPr fontId="1"/>
  </si>
  <si>
    <t>第1126擲弾兵連隊</t>
    <rPh sb="0" eb="1">
      <t>ダイ</t>
    </rPh>
    <rPh sb="5" eb="8">
      <t>テキダンヘイ</t>
    </rPh>
    <rPh sb="8" eb="10">
      <t>レンタイ</t>
    </rPh>
    <phoneticPr fontId="1"/>
  </si>
  <si>
    <t>第1129擲弾兵連隊</t>
    <rPh sb="0" eb="1">
      <t>ダイ</t>
    </rPh>
    <rPh sb="5" eb="8">
      <t>テキダンヘイ</t>
    </rPh>
    <rPh sb="8" eb="10">
      <t>レンタイ</t>
    </rPh>
    <phoneticPr fontId="1"/>
  </si>
  <si>
    <t>第1130擲弾兵連隊</t>
    <rPh sb="0" eb="1">
      <t>ダイ</t>
    </rPh>
    <rPh sb="5" eb="8">
      <t>テキダンヘイ</t>
    </rPh>
    <rPh sb="8" eb="10">
      <t>レンタイ</t>
    </rPh>
    <phoneticPr fontId="1"/>
  </si>
  <si>
    <t>1Turn</t>
    <phoneticPr fontId="1"/>
  </si>
  <si>
    <t>1Turn戦況支配率</t>
    <rPh sb="5" eb="7">
      <t>センキョウ</t>
    </rPh>
    <rPh sb="7" eb="9">
      <t>シハイ</t>
    </rPh>
    <rPh sb="9" eb="10">
      <t>リツ</t>
    </rPh>
    <phoneticPr fontId="1"/>
  </si>
  <si>
    <t>独逸軍/第6装甲軍（8個師団）</t>
    <rPh sb="0" eb="2">
      <t>ドイツ</t>
    </rPh>
    <rPh sb="2" eb="3">
      <t>グン</t>
    </rPh>
    <rPh sb="11" eb="12">
      <t>コ</t>
    </rPh>
    <rPh sb="12" eb="14">
      <t>シダン</t>
    </rPh>
    <phoneticPr fontId="1"/>
  </si>
  <si>
    <t>連合軍/米軍（3個師団・1個旅団・2個連隊）</t>
    <rPh sb="0" eb="3">
      <t>レンゴウグン</t>
    </rPh>
    <rPh sb="4" eb="6">
      <t>ベイグン</t>
    </rPh>
    <rPh sb="8" eb="9">
      <t>コ</t>
    </rPh>
    <rPh sb="9" eb="11">
      <t>シダン</t>
    </rPh>
    <rPh sb="13" eb="14">
      <t>コ</t>
    </rPh>
    <rPh sb="14" eb="16">
      <t>リョダン</t>
    </rPh>
    <rPh sb="18" eb="19">
      <t>コ</t>
    </rPh>
    <rPh sb="19" eb="21">
      <t>レンタイ</t>
    </rPh>
    <phoneticPr fontId="1"/>
  </si>
  <si>
    <t>独逸軍/第5装甲軍（7個師団）</t>
    <rPh sb="0" eb="2">
      <t>ドイツ</t>
    </rPh>
    <rPh sb="2" eb="3">
      <t>グン</t>
    </rPh>
    <rPh sb="11" eb="12">
      <t>コ</t>
    </rPh>
    <rPh sb="12" eb="14">
      <t>シダン</t>
    </rPh>
    <phoneticPr fontId="1"/>
  </si>
  <si>
    <t>連合軍/米軍（1個師団・4個連隊）</t>
    <rPh sb="0" eb="3">
      <t>レンゴウグン</t>
    </rPh>
    <rPh sb="4" eb="6">
      <t>ベイグン</t>
    </rPh>
    <rPh sb="8" eb="9">
      <t>コ</t>
    </rPh>
    <rPh sb="9" eb="11">
      <t>シダン</t>
    </rPh>
    <rPh sb="13" eb="14">
      <t>コ</t>
    </rPh>
    <rPh sb="14" eb="16">
      <t>レンタイ</t>
    </rPh>
    <phoneticPr fontId="1"/>
  </si>
  <si>
    <t>1SteplossDamage　Avg</t>
  </si>
  <si>
    <t>1steploss Damege Total</t>
  </si>
  <si>
    <t>2SteplossDamage Avg</t>
    <phoneticPr fontId="1"/>
  </si>
  <si>
    <t>1SteplossDamageAvg（攻・防共）</t>
    <rPh sb="19" eb="20">
      <t>コウ</t>
    </rPh>
    <rPh sb="21" eb="22">
      <t>ボウ</t>
    </rPh>
    <rPh sb="22" eb="23">
      <t>トモ</t>
    </rPh>
    <phoneticPr fontId="1"/>
  </si>
  <si>
    <t>2ｓteplossDamageAvg・防御力</t>
    <rPh sb="19" eb="21">
      <t>ボウギョ</t>
    </rPh>
    <rPh sb="21" eb="22">
      <t>リョク</t>
    </rPh>
    <phoneticPr fontId="1"/>
  </si>
  <si>
    <t>2SteplossDamageAvg・攻撃力</t>
    <rPh sb="19" eb="22">
      <t>コウゲキリョク</t>
    </rPh>
    <phoneticPr fontId="1"/>
  </si>
  <si>
    <t>独逸軍</t>
    <rPh sb="0" eb="2">
      <t>ドイツ</t>
    </rPh>
    <rPh sb="2" eb="3">
      <t>グン</t>
    </rPh>
    <phoneticPr fontId="1"/>
  </si>
  <si>
    <t>連合軍</t>
    <rPh sb="0" eb="3">
      <t>レンゴウグン</t>
    </rPh>
    <phoneticPr fontId="1"/>
  </si>
  <si>
    <t>支配率</t>
    <rPh sb="0" eb="2">
      <t>シハイ</t>
    </rPh>
    <rPh sb="2" eb="3">
      <t>リツ</t>
    </rPh>
    <phoneticPr fontId="1"/>
  </si>
  <si>
    <t>独軍・機甲部隊の戦力変化</t>
    <rPh sb="0" eb="2">
      <t>ドクグン</t>
    </rPh>
    <rPh sb="3" eb="5">
      <t>キコウ</t>
    </rPh>
    <rPh sb="5" eb="7">
      <t>ブタイ</t>
    </rPh>
    <rPh sb="8" eb="10">
      <t>センリョク</t>
    </rPh>
    <rPh sb="10" eb="12">
      <t>ヘンカ</t>
    </rPh>
    <phoneticPr fontId="1"/>
  </si>
  <si>
    <t>独逸軍/独第7軍（4個師団）</t>
    <rPh sb="0" eb="2">
      <t>ドイツ</t>
    </rPh>
    <rPh sb="2" eb="3">
      <t>グン</t>
    </rPh>
    <rPh sb="10" eb="11">
      <t>コ</t>
    </rPh>
    <rPh sb="11" eb="13">
      <t>シダン</t>
    </rPh>
    <phoneticPr fontId="1"/>
  </si>
  <si>
    <t>連合軍/米軍（1個師団）</t>
    <rPh sb="0" eb="3">
      <t>レンゴウグン</t>
    </rPh>
    <rPh sb="4" eb="6">
      <t>ベイグン</t>
    </rPh>
    <rPh sb="8" eb="9">
      <t>コ</t>
    </rPh>
    <rPh sb="9" eb="11">
      <t>シダン</t>
    </rPh>
    <phoneticPr fontId="1"/>
  </si>
  <si>
    <t>連合軍</t>
    <rPh sb="0" eb="3">
      <t>レンゴウグン</t>
    </rPh>
    <phoneticPr fontId="1"/>
  </si>
  <si>
    <t>独逸軍</t>
    <rPh sb="0" eb="2">
      <t>ドイツ</t>
    </rPh>
    <rPh sb="2" eb="3">
      <t>グン</t>
    </rPh>
    <phoneticPr fontId="1"/>
  </si>
  <si>
    <t>機甲連隊数比較</t>
    <rPh sb="0" eb="2">
      <t>キコウ</t>
    </rPh>
    <rPh sb="2" eb="4">
      <t>レンタイ</t>
    </rPh>
    <rPh sb="4" eb="5">
      <t>スウ</t>
    </rPh>
    <rPh sb="5" eb="7">
      <t>ヒカク</t>
    </rPh>
    <phoneticPr fontId="1"/>
  </si>
  <si>
    <t>機甲連隊戦力数値比較</t>
    <rPh sb="0" eb="2">
      <t>キコウ</t>
    </rPh>
    <rPh sb="2" eb="4">
      <t>レンタイ</t>
    </rPh>
    <rPh sb="4" eb="6">
      <t>センリョク</t>
    </rPh>
    <rPh sb="6" eb="8">
      <t>スウチ</t>
    </rPh>
    <rPh sb="8" eb="10">
      <t>ヒカク</t>
    </rPh>
    <phoneticPr fontId="1"/>
  </si>
  <si>
    <t>連隊数比較</t>
    <rPh sb="0" eb="2">
      <t>レンタイ</t>
    </rPh>
    <rPh sb="2" eb="3">
      <t>スウ</t>
    </rPh>
    <rPh sb="3" eb="5">
      <t>ヒカク</t>
    </rPh>
    <phoneticPr fontId="1"/>
  </si>
  <si>
    <t>連隊戦力数値比較</t>
    <rPh sb="0" eb="2">
      <t>レンタイ</t>
    </rPh>
    <rPh sb="2" eb="4">
      <t>センリョク</t>
    </rPh>
    <rPh sb="4" eb="6">
      <t>スウチ</t>
    </rPh>
    <rPh sb="6" eb="8">
      <t>ヒカク</t>
    </rPh>
    <phoneticPr fontId="1"/>
  </si>
  <si>
    <t>Total Avg</t>
  </si>
  <si>
    <t>Total Avg</t>
    <phoneticPr fontId="1"/>
  </si>
  <si>
    <t>戦況支配指数（ユニット数換算）</t>
    <rPh sb="0" eb="2">
      <t>センキョウ</t>
    </rPh>
    <rPh sb="2" eb="4">
      <t>シハイ</t>
    </rPh>
    <rPh sb="4" eb="6">
      <t>シスウ</t>
    </rPh>
    <rPh sb="11" eb="12">
      <t>スウ</t>
    </rPh>
    <rPh sb="12" eb="14">
      <t>カンサン</t>
    </rPh>
    <phoneticPr fontId="1"/>
  </si>
  <si>
    <t>許容残存数・米軍（連隊）</t>
    <rPh sb="0" eb="2">
      <t>キョヨウ</t>
    </rPh>
    <rPh sb="2" eb="4">
      <t>ザンゾン</t>
    </rPh>
    <rPh sb="4" eb="5">
      <t>スウ</t>
    </rPh>
    <rPh sb="6" eb="8">
      <t>ベイグン</t>
    </rPh>
    <rPh sb="9" eb="11">
      <t>レンタイ</t>
    </rPh>
    <phoneticPr fontId="1"/>
  </si>
  <si>
    <t>累積数・米軍（連隊）</t>
    <rPh sb="0" eb="2">
      <t>ルイセキ</t>
    </rPh>
    <rPh sb="2" eb="3">
      <t>スウ</t>
    </rPh>
    <rPh sb="4" eb="6">
      <t>ベイグン</t>
    </rPh>
    <rPh sb="7" eb="9">
      <t>レンタイ</t>
    </rPh>
    <phoneticPr fontId="1"/>
  </si>
  <si>
    <t>要除去数・米軍（連隊）</t>
    <rPh sb="0" eb="1">
      <t>カナメ</t>
    </rPh>
    <rPh sb="1" eb="3">
      <t>ジョキョ</t>
    </rPh>
    <rPh sb="3" eb="4">
      <t>スウ</t>
    </rPh>
    <rPh sb="5" eb="7">
      <t>ベイグン</t>
    </rPh>
    <rPh sb="8" eb="10">
      <t>レンタイ</t>
    </rPh>
    <phoneticPr fontId="1"/>
  </si>
  <si>
    <t>戦況支配指数</t>
    <rPh sb="0" eb="2">
      <t>センキョウ</t>
    </rPh>
    <rPh sb="2" eb="4">
      <t>シハイ</t>
    </rPh>
    <rPh sb="4" eb="6">
      <t>シスウ</t>
    </rPh>
    <phoneticPr fontId="1"/>
  </si>
  <si>
    <t>*戦況支配率算出方法。</t>
    <rPh sb="1" eb="3">
      <t>センキョウ</t>
    </rPh>
    <rPh sb="3" eb="6">
      <t>シハイリツ</t>
    </rPh>
    <rPh sb="6" eb="8">
      <t>サンシュツ</t>
    </rPh>
    <rPh sb="8" eb="10">
      <t>ホウホウ</t>
    </rPh>
    <phoneticPr fontId="1"/>
  </si>
  <si>
    <t>セルAG3に、ご希望の数値をお入れ下さい。</t>
    <rPh sb="8" eb="10">
      <t>キボウ</t>
    </rPh>
    <rPh sb="11" eb="13">
      <t>スウチ</t>
    </rPh>
    <rPh sb="15" eb="16">
      <t>イ</t>
    </rPh>
    <rPh sb="17" eb="18">
      <t>クダ</t>
    </rPh>
    <phoneticPr fontId="1"/>
  </si>
  <si>
    <t>〇許容残存数・米軍（連隊）= マップ上に残してよい連隊数。</t>
    <rPh sb="1" eb="3">
      <t>キョヨウ</t>
    </rPh>
    <rPh sb="3" eb="5">
      <t>ザンゾン</t>
    </rPh>
    <rPh sb="5" eb="6">
      <t>スウ</t>
    </rPh>
    <rPh sb="7" eb="9">
      <t>ベイグン</t>
    </rPh>
    <rPh sb="10" eb="12">
      <t>レンタイ</t>
    </rPh>
    <rPh sb="18" eb="19">
      <t>ジョウ</t>
    </rPh>
    <rPh sb="20" eb="21">
      <t>ノコ</t>
    </rPh>
    <rPh sb="25" eb="28">
      <t>レンタイスウ</t>
    </rPh>
    <phoneticPr fontId="1"/>
  </si>
  <si>
    <t>〇要除去数・米軍（連隊）=除去を必要とする連隊数。</t>
    <rPh sb="1" eb="2">
      <t>カナメ</t>
    </rPh>
    <rPh sb="2" eb="4">
      <t>ジョキョ</t>
    </rPh>
    <rPh sb="4" eb="5">
      <t>スウ</t>
    </rPh>
    <rPh sb="6" eb="8">
      <t>ベイグン</t>
    </rPh>
    <rPh sb="9" eb="11">
      <t>レンタイ</t>
    </rPh>
    <rPh sb="13" eb="15">
      <t>ジョキョ</t>
    </rPh>
    <rPh sb="16" eb="18">
      <t>ヒツヨウ</t>
    </rPh>
    <rPh sb="21" eb="23">
      <t>レンタイ</t>
    </rPh>
    <rPh sb="23" eb="24">
      <t>スウ</t>
    </rPh>
    <phoneticPr fontId="1"/>
  </si>
  <si>
    <t>〇累積数・米軍（連隊）=マップ上に存在する連合軍連隊数（増援ユニット数を加算しています。</t>
    <rPh sb="1" eb="3">
      <t>ルイセキ</t>
    </rPh>
    <rPh sb="3" eb="4">
      <t>スウ</t>
    </rPh>
    <rPh sb="5" eb="7">
      <t>ベイグン</t>
    </rPh>
    <rPh sb="8" eb="10">
      <t>レンタイ</t>
    </rPh>
    <rPh sb="15" eb="16">
      <t>ジョウ</t>
    </rPh>
    <rPh sb="17" eb="19">
      <t>ソンザイ</t>
    </rPh>
    <rPh sb="21" eb="24">
      <t>レンゴウグン</t>
    </rPh>
    <rPh sb="24" eb="27">
      <t>レンタイスウ</t>
    </rPh>
    <rPh sb="28" eb="30">
      <t>ゾウエン</t>
    </rPh>
    <rPh sb="34" eb="35">
      <t>スウ</t>
    </rPh>
    <rPh sb="36" eb="38">
      <t>カサン</t>
    </rPh>
    <phoneticPr fontId="1"/>
  </si>
  <si>
    <t>数値を記入して頂くと、自動で数値計算されます。計算表下のグラフに随時反映されています。</t>
    <rPh sb="0" eb="2">
      <t>スウチ</t>
    </rPh>
    <rPh sb="3" eb="5">
      <t>キニュウ</t>
    </rPh>
    <rPh sb="7" eb="8">
      <t>イタダ</t>
    </rPh>
    <rPh sb="11" eb="13">
      <t>ジドウ</t>
    </rPh>
    <rPh sb="14" eb="18">
      <t>スウチケイサン</t>
    </rPh>
    <rPh sb="23" eb="26">
      <t>ケイサンヒョウ</t>
    </rPh>
    <rPh sb="26" eb="27">
      <t>シタ</t>
    </rPh>
    <rPh sb="32" eb="34">
      <t>ズイジ</t>
    </rPh>
    <rPh sb="34" eb="36">
      <t>ハンエイ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</si>
</sst>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_ "/>
    <numFmt numFmtId="177" formatCode="0_ "/>
    <numFmt numFmtId="178" formatCode="&quot;想定指数　「&quot;0.00_ &quot;」％&quot;"/>
    <numFmt numFmtId="179" formatCode="0.0_ "/>
  </numFmts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176" fontId="0" fillId="0" borderId="1" xfId="0" applyNumberFormat="1" applyBorder="1"/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176" fontId="0" fillId="0" borderId="0" xfId="0" applyNumberFormat="1"/>
    <xf numFmtId="177" fontId="0" fillId="0" borderId="1" xfId="0" applyNumberFormat="1" applyBorder="1"/>
    <xf numFmtId="177" fontId="0" fillId="2" borderId="1" xfId="0" applyNumberFormat="1" applyFill="1" applyBorder="1"/>
    <xf numFmtId="176" fontId="0" fillId="2" borderId="1" xfId="0" applyNumberFormat="1" applyFill="1" applyBorder="1"/>
    <xf numFmtId="0" fontId="2" fillId="3" borderId="9" xfId="0" applyFont="1" applyFill="1" applyBorder="1" applyAlignment="1">
      <alignment horizontal="centerContinuous" vertical="center"/>
    </xf>
    <xf numFmtId="0" fontId="0" fillId="3" borderId="10" xfId="0" applyFill="1" applyBorder="1" applyAlignment="1">
      <alignment horizontal="centerContinuous" vertical="center"/>
    </xf>
    <xf numFmtId="0" fontId="0" fillId="3" borderId="11" xfId="0" applyFill="1" applyBorder="1" applyAlignment="1">
      <alignment horizontal="centerContinuous" vertical="center"/>
    </xf>
    <xf numFmtId="0" fontId="0" fillId="3" borderId="9" xfId="0" applyFill="1" applyBorder="1" applyAlignment="1">
      <alignment horizontal="centerContinuous" vertical="center"/>
    </xf>
    <xf numFmtId="0" fontId="2" fillId="4" borderId="9" xfId="0" applyFont="1" applyFill="1" applyBorder="1" applyAlignment="1">
      <alignment horizontal="centerContinuous" vertical="center"/>
    </xf>
    <xf numFmtId="0" fontId="0" fillId="4" borderId="10" xfId="0" applyFill="1" applyBorder="1" applyAlignment="1">
      <alignment horizontal="centerContinuous" vertical="center"/>
    </xf>
    <xf numFmtId="0" fontId="0" fillId="4" borderId="11" xfId="0" applyFill="1" applyBorder="1" applyAlignment="1">
      <alignment horizontal="centerContinuous" vertical="center"/>
    </xf>
    <xf numFmtId="0" fontId="0" fillId="4" borderId="9" xfId="0" applyFill="1" applyBorder="1" applyAlignment="1">
      <alignment horizontal="centerContinuous" vertical="center"/>
    </xf>
    <xf numFmtId="0" fontId="0" fillId="5" borderId="1" xfId="0" applyFill="1" applyBorder="1"/>
    <xf numFmtId="177" fontId="0" fillId="5" borderId="1" xfId="0" applyNumberFormat="1" applyFill="1" applyBorder="1"/>
    <xf numFmtId="176" fontId="0" fillId="5" borderId="1" xfId="0" applyNumberFormat="1" applyFill="1" applyBorder="1"/>
    <xf numFmtId="10" fontId="0" fillId="0" borderId="0" xfId="0" applyNumberFormat="1"/>
    <xf numFmtId="0" fontId="2" fillId="0" borderId="0" xfId="0" applyFont="1"/>
    <xf numFmtId="0" fontId="3" fillId="0" borderId="0" xfId="0" applyFont="1"/>
    <xf numFmtId="0" fontId="0" fillId="12" borderId="0" xfId="0" applyFill="1"/>
    <xf numFmtId="0" fontId="0" fillId="10" borderId="0" xfId="0" applyFill="1"/>
    <xf numFmtId="0" fontId="0" fillId="13" borderId="0" xfId="0" applyFill="1"/>
    <xf numFmtId="0" fontId="0" fillId="11" borderId="2" xfId="0" applyFill="1" applyBorder="1"/>
    <xf numFmtId="0" fontId="0" fillId="0" borderId="4" xfId="0" applyBorder="1"/>
    <xf numFmtId="0" fontId="0" fillId="11" borderId="5" xfId="0" applyFill="1" applyBorder="1"/>
    <xf numFmtId="0" fontId="0" fillId="0" borderId="13" xfId="0" applyBorder="1"/>
    <xf numFmtId="0" fontId="0" fillId="11" borderId="6" xfId="0" applyFill="1" applyBorder="1"/>
    <xf numFmtId="0" fontId="0" fillId="0" borderId="14" xfId="0" applyBorder="1"/>
    <xf numFmtId="0" fontId="0" fillId="5" borderId="2" xfId="0" applyFill="1" applyBorder="1"/>
    <xf numFmtId="0" fontId="0" fillId="5" borderId="5" xfId="0" applyFill="1" applyBorder="1"/>
    <xf numFmtId="0" fontId="0" fillId="5" borderId="6" xfId="0" applyFill="1" applyBorder="1"/>
    <xf numFmtId="0" fontId="0" fillId="0" borderId="12" xfId="0" applyBorder="1"/>
    <xf numFmtId="0" fontId="0" fillId="0" borderId="3" xfId="0" applyBorder="1"/>
    <xf numFmtId="0" fontId="0" fillId="11" borderId="9" xfId="0" applyFill="1" applyBorder="1"/>
    <xf numFmtId="0" fontId="0" fillId="5" borderId="9" xfId="0" applyFill="1" applyBorder="1"/>
    <xf numFmtId="9" fontId="0" fillId="0" borderId="0" xfId="0" applyNumberFormat="1"/>
    <xf numFmtId="10" fontId="0" fillId="0" borderId="1" xfId="0" applyNumberFormat="1" applyBorder="1"/>
    <xf numFmtId="0" fontId="0" fillId="12" borderId="1" xfId="0" applyFill="1" applyBorder="1"/>
    <xf numFmtId="0" fontId="0" fillId="12" borderId="10" xfId="0" applyFill="1" applyBorder="1" applyAlignment="1">
      <alignment horizontal="centerContinuous" vertical="center"/>
    </xf>
    <xf numFmtId="0" fontId="0" fillId="12" borderId="11" xfId="0" applyFill="1" applyBorder="1" applyAlignment="1">
      <alignment horizontal="centerContinuous" vertical="center"/>
    </xf>
    <xf numFmtId="0" fontId="0" fillId="9" borderId="10" xfId="0" applyFill="1" applyBorder="1" applyAlignment="1">
      <alignment horizontal="centerContinuous" vertical="center"/>
    </xf>
    <xf numFmtId="0" fontId="0" fillId="9" borderId="11" xfId="0" applyFill="1" applyBorder="1" applyAlignment="1">
      <alignment horizontal="centerContinuous" vertical="center"/>
    </xf>
    <xf numFmtId="0" fontId="0" fillId="9" borderId="1" xfId="0" applyFill="1" applyBorder="1"/>
    <xf numFmtId="10" fontId="0" fillId="12" borderId="1" xfId="0" applyNumberFormat="1" applyFill="1" applyBorder="1"/>
    <xf numFmtId="0" fontId="2" fillId="0" borderId="9" xfId="0" applyFont="1" applyBorder="1" applyAlignment="1">
      <alignment horizontal="centerContinuous" vertical="center"/>
    </xf>
    <xf numFmtId="0" fontId="2" fillId="12" borderId="9" xfId="0" applyFont="1" applyFill="1" applyBorder="1" applyAlignment="1">
      <alignment horizontal="centerContinuous" vertical="center"/>
    </xf>
    <xf numFmtId="0" fontId="2" fillId="9" borderId="9" xfId="0" applyFont="1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4" fillId="0" borderId="0" xfId="0" applyFont="1"/>
    <xf numFmtId="176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 vertical="top"/>
    </xf>
    <xf numFmtId="56" fontId="0" fillId="0" borderId="0" xfId="0" applyNumberFormat="1"/>
    <xf numFmtId="0" fontId="0" fillId="9" borderId="9" xfId="0" applyFill="1" applyBorder="1"/>
    <xf numFmtId="10" fontId="0" fillId="9" borderId="9" xfId="0" applyNumberFormat="1" applyFill="1" applyBorder="1"/>
    <xf numFmtId="0" fontId="2" fillId="14" borderId="17" xfId="0" applyFont="1" applyFill="1" applyBorder="1"/>
    <xf numFmtId="0" fontId="2" fillId="6" borderId="16" xfId="0" applyFont="1" applyFill="1" applyBorder="1"/>
    <xf numFmtId="0" fontId="2" fillId="3" borderId="16" xfId="0" applyFont="1" applyFill="1" applyBorder="1"/>
    <xf numFmtId="0" fontId="0" fillId="8" borderId="15" xfId="0" applyFill="1" applyBorder="1"/>
    <xf numFmtId="0" fontId="0" fillId="8" borderId="18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179" fontId="0" fillId="7" borderId="1" xfId="0" applyNumberFormat="1" applyFill="1" applyBorder="1"/>
    <xf numFmtId="179" fontId="0" fillId="5" borderId="1" xfId="0" applyNumberFormat="1" applyFill="1" applyBorder="1"/>
    <xf numFmtId="179" fontId="0" fillId="7" borderId="21" xfId="0" applyNumberFormat="1" applyFill="1" applyBorder="1"/>
    <xf numFmtId="179" fontId="0" fillId="5" borderId="21" xfId="0" applyNumberFormat="1" applyFill="1" applyBorder="1"/>
    <xf numFmtId="177" fontId="0" fillId="11" borderId="19" xfId="0" applyNumberFormat="1" applyFill="1" applyBorder="1"/>
    <xf numFmtId="177" fontId="0" fillId="11" borderId="22" xfId="0" applyNumberFormat="1" applyFill="1" applyBorder="1"/>
    <xf numFmtId="178" fontId="0" fillId="2" borderId="23" xfId="0" applyNumberFormat="1" applyFill="1" applyBorder="1"/>
    <xf numFmtId="0" fontId="0" fillId="2" borderId="24" xfId="0" applyFill="1" applyBorder="1" applyAlignment="1">
      <alignment horizontal="centerContinuous" vertical="center"/>
    </xf>
    <xf numFmtId="0" fontId="0" fillId="2" borderId="25" xfId="0" applyFill="1" applyBorder="1" applyAlignment="1">
      <alignment horizontal="centerContinuous" vertical="center"/>
    </xf>
    <xf numFmtId="0" fontId="0" fillId="2" borderId="26" xfId="0" applyFill="1" applyBorder="1" applyAlignment="1">
      <alignment horizontal="centerContinuous" vertic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ADDD43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戦況支配指数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6"/>
          <c:order val="6"/>
          <c:tx>
            <c:strRef>
              <c:f>戦況支配率!$AD$2:$AD$4</c:f>
              <c:strCache>
                <c:ptCount val="3"/>
                <c:pt idx="0">
                  <c:v>戦況支配指数</c:v>
                </c:pt>
                <c:pt idx="1">
                  <c:v>独逸軍</c:v>
                </c:pt>
                <c:pt idx="2">
                  <c:v>支配率</c:v>
                </c:pt>
              </c:strCache>
            </c:strRef>
          </c:tx>
          <c:spPr>
            <a:ln w="4762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戦況支配率!$W$5:$W$16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戦況支配率!$AD$5:$AD$16</c:f>
              <c:numCache>
                <c:formatCode>0.00%</c:formatCode>
                <c:ptCount val="12"/>
                <c:pt idx="0">
                  <c:v>0.6428571428571429</c:v>
                </c:pt>
                <c:pt idx="1">
                  <c:v>0.542713567839196</c:v>
                </c:pt>
                <c:pt idx="2">
                  <c:v>0.5</c:v>
                </c:pt>
                <c:pt idx="3">
                  <c:v>0.5</c:v>
                </c:pt>
                <c:pt idx="4">
                  <c:v>0.41726618705035973</c:v>
                </c:pt>
                <c:pt idx="5">
                  <c:v>0.38032786885245901</c:v>
                </c:pt>
                <c:pt idx="6">
                  <c:v>0.37536656891495601</c:v>
                </c:pt>
                <c:pt idx="7">
                  <c:v>0.37428571428571428</c:v>
                </c:pt>
                <c:pt idx="8">
                  <c:v>0.37960339943342775</c:v>
                </c:pt>
                <c:pt idx="9">
                  <c:v>0.3641304347826087</c:v>
                </c:pt>
                <c:pt idx="10">
                  <c:v>0.36339522546419101</c:v>
                </c:pt>
                <c:pt idx="11">
                  <c:v>0.36339522546419101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1B-416A-9FC7-523886A9DAAE}"/>
            </c:ext>
          </c:extLst>
        </c:ser>
        <c:ser>
          <c:idx val="7"/>
          <c:order val="7"/>
          <c:tx>
            <c:strRef>
              <c:f>戦況支配率!$AE$2:$AE$4</c:f>
              <c:strCache>
                <c:ptCount val="3"/>
                <c:pt idx="0">
                  <c:v>戦況支配指数</c:v>
                </c:pt>
                <c:pt idx="1">
                  <c:v>連合軍</c:v>
                </c:pt>
                <c:pt idx="2">
                  <c:v>支配率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戦況支配率!$W$5:$W$16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戦況支配率!$AE$5:$AE$16</c:f>
              <c:numCache>
                <c:formatCode>0.00%</c:formatCode>
                <c:ptCount val="12"/>
                <c:pt idx="0">
                  <c:v>0.23778501628664495</c:v>
                </c:pt>
                <c:pt idx="1">
                  <c:v>0.30684931506849317</c:v>
                </c:pt>
                <c:pt idx="2">
                  <c:v>0.35539215686274511</c:v>
                </c:pt>
                <c:pt idx="3">
                  <c:v>0.35539215686274511</c:v>
                </c:pt>
                <c:pt idx="4">
                  <c:v>0.43096234309623432</c:v>
                </c:pt>
                <c:pt idx="5">
                  <c:v>0.46771037181996084</c:v>
                </c:pt>
                <c:pt idx="6">
                  <c:v>0.47330960854092524</c:v>
                </c:pt>
                <c:pt idx="7">
                  <c:v>0.47413793103448276</c:v>
                </c:pt>
                <c:pt idx="8">
                  <c:v>0.46689303904923601</c:v>
                </c:pt>
                <c:pt idx="9">
                  <c:v>0.48013245033112584</c:v>
                </c:pt>
                <c:pt idx="10">
                  <c:v>0.48070739549839231</c:v>
                </c:pt>
                <c:pt idx="11">
                  <c:v>0.48070739549839231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F1B-416A-9FC7-523886A9D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546304"/>
        <c:axId val="232547840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戦況支配率!$X$2:$X$4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連隊数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戦況支配率!$X$5:$X$16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57</c:v>
                      </c:pt>
                      <c:pt idx="1">
                        <c:v>60</c:v>
                      </c:pt>
                      <c:pt idx="2">
                        <c:v>62</c:v>
                      </c:pt>
                      <c:pt idx="3">
                        <c:v>62</c:v>
                      </c:pt>
                      <c:pt idx="4">
                        <c:v>65</c:v>
                      </c:pt>
                      <c:pt idx="5">
                        <c:v>65</c:v>
                      </c:pt>
                      <c:pt idx="6">
                        <c:v>70</c:v>
                      </c:pt>
                      <c:pt idx="7">
                        <c:v>73</c:v>
                      </c:pt>
                      <c:pt idx="8">
                        <c:v>76</c:v>
                      </c:pt>
                      <c:pt idx="9">
                        <c:v>76</c:v>
                      </c:pt>
                      <c:pt idx="10">
                        <c:v>79</c:v>
                      </c:pt>
                      <c:pt idx="11">
                        <c:v>79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5F1B-416A-9FC7-523886A9DAA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戦況支配率!$Y$2:$Y$4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攻撃力Total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戦況支配率!$Y$5:$Y$16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198</c:v>
                      </c:pt>
                      <c:pt idx="1">
                        <c:v>216</c:v>
                      </c:pt>
                      <c:pt idx="2">
                        <c:v>226</c:v>
                      </c:pt>
                      <c:pt idx="3">
                        <c:v>226</c:v>
                      </c:pt>
                      <c:pt idx="4">
                        <c:v>232</c:v>
                      </c:pt>
                      <c:pt idx="5">
                        <c:v>232</c:v>
                      </c:pt>
                      <c:pt idx="6">
                        <c:v>256</c:v>
                      </c:pt>
                      <c:pt idx="7">
                        <c:v>262</c:v>
                      </c:pt>
                      <c:pt idx="8">
                        <c:v>268</c:v>
                      </c:pt>
                      <c:pt idx="9">
                        <c:v>268</c:v>
                      </c:pt>
                      <c:pt idx="10">
                        <c:v>274</c:v>
                      </c:pt>
                      <c:pt idx="11">
                        <c:v>274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F1B-416A-9FC7-523886A9DAA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戦況支配率!$Z$2:$Z$4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防御力Total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戦況支配率!$Z$5:$Z$16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234</c:v>
                      </c:pt>
                      <c:pt idx="1">
                        <c:v>253</c:v>
                      </c:pt>
                      <c:pt idx="2">
                        <c:v>263</c:v>
                      </c:pt>
                      <c:pt idx="3">
                        <c:v>263</c:v>
                      </c:pt>
                      <c:pt idx="4">
                        <c:v>272</c:v>
                      </c:pt>
                      <c:pt idx="5">
                        <c:v>272</c:v>
                      </c:pt>
                      <c:pt idx="6">
                        <c:v>296</c:v>
                      </c:pt>
                      <c:pt idx="7">
                        <c:v>305</c:v>
                      </c:pt>
                      <c:pt idx="8">
                        <c:v>314</c:v>
                      </c:pt>
                      <c:pt idx="9">
                        <c:v>314</c:v>
                      </c:pt>
                      <c:pt idx="10">
                        <c:v>323</c:v>
                      </c:pt>
                      <c:pt idx="11">
                        <c:v>323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F1B-416A-9FC7-523886A9DAA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戦況支配率!$AA$2:$AA$4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連隊数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戦況支配率!$AA$5:$AA$16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</c:v>
                      </c:pt>
                      <c:pt idx="1">
                        <c:v>31</c:v>
                      </c:pt>
                      <c:pt idx="2">
                        <c:v>42</c:v>
                      </c:pt>
                      <c:pt idx="3">
                        <c:v>42</c:v>
                      </c:pt>
                      <c:pt idx="4">
                        <c:v>59</c:v>
                      </c:pt>
                      <c:pt idx="5">
                        <c:v>68</c:v>
                      </c:pt>
                      <c:pt idx="6">
                        <c:v>74</c:v>
                      </c:pt>
                      <c:pt idx="7">
                        <c:v>77</c:v>
                      </c:pt>
                      <c:pt idx="8">
                        <c:v>77</c:v>
                      </c:pt>
                      <c:pt idx="9">
                        <c:v>80</c:v>
                      </c:pt>
                      <c:pt idx="10">
                        <c:v>83</c:v>
                      </c:pt>
                      <c:pt idx="11">
                        <c:v>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5F1B-416A-9FC7-523886A9DAA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戦況支配率!$AB$2:$AB$4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攻撃力Total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戦況支配率!$AB$5:$AB$16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73</c:v>
                      </c:pt>
                      <c:pt idx="1">
                        <c:v>112</c:v>
                      </c:pt>
                      <c:pt idx="2">
                        <c:v>145</c:v>
                      </c:pt>
                      <c:pt idx="3">
                        <c:v>145</c:v>
                      </c:pt>
                      <c:pt idx="4">
                        <c:v>206</c:v>
                      </c:pt>
                      <c:pt idx="5">
                        <c:v>239</c:v>
                      </c:pt>
                      <c:pt idx="6">
                        <c:v>266</c:v>
                      </c:pt>
                      <c:pt idx="7">
                        <c:v>275</c:v>
                      </c:pt>
                      <c:pt idx="8">
                        <c:v>275</c:v>
                      </c:pt>
                      <c:pt idx="9">
                        <c:v>290</c:v>
                      </c:pt>
                      <c:pt idx="10">
                        <c:v>299</c:v>
                      </c:pt>
                      <c:pt idx="11">
                        <c:v>299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F1B-416A-9FC7-523886A9DAA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戦況支配率!$AC$2:$AC$4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防御力Total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戦況支配率!$AC$5:$AC$16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110</c:v>
                      </c:pt>
                      <c:pt idx="1">
                        <c:v>182</c:v>
                      </c:pt>
                      <c:pt idx="2">
                        <c:v>226</c:v>
                      </c:pt>
                      <c:pt idx="3">
                        <c:v>226</c:v>
                      </c:pt>
                      <c:pt idx="4">
                        <c:v>324</c:v>
                      </c:pt>
                      <c:pt idx="5">
                        <c:v>378</c:v>
                      </c:pt>
                      <c:pt idx="6">
                        <c:v>426</c:v>
                      </c:pt>
                      <c:pt idx="7">
                        <c:v>438</c:v>
                      </c:pt>
                      <c:pt idx="8">
                        <c:v>438</c:v>
                      </c:pt>
                      <c:pt idx="9">
                        <c:v>468</c:v>
                      </c:pt>
                      <c:pt idx="10">
                        <c:v>480</c:v>
                      </c:pt>
                      <c:pt idx="11">
                        <c:v>480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F1B-416A-9FC7-523886A9DAAE}"/>
                  </c:ext>
                </c:extLst>
              </c15:ser>
            </c15:filteredLineSeries>
          </c:ext>
        </c:extLst>
      </c:lineChart>
      <c:catAx>
        <c:axId val="232546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547840"/>
        <c:crosses val="autoZero"/>
        <c:auto val="1"/>
        <c:lblAlgn val="ctr"/>
        <c:lblOffset val="100"/>
        <c:noMultiLvlLbl val="0"/>
      </c:catAx>
      <c:valAx>
        <c:axId val="23254784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54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防御力比較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2"/>
          <c:tx>
            <c:strRef>
              <c:f>戦況支配率!$Z$2:$Z$4</c:f>
              <c:strCache>
                <c:ptCount val="3"/>
                <c:pt idx="0">
                  <c:v>戦況支配指数</c:v>
                </c:pt>
                <c:pt idx="1">
                  <c:v>独逸軍</c:v>
                </c:pt>
                <c:pt idx="2">
                  <c:v>防御力Total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戦況支配率!$W$5:$W$16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戦況支配率!$Z$5:$Z$16</c:f>
              <c:numCache>
                <c:formatCode>General</c:formatCode>
                <c:ptCount val="12"/>
                <c:pt idx="0">
                  <c:v>234</c:v>
                </c:pt>
                <c:pt idx="1">
                  <c:v>253</c:v>
                </c:pt>
                <c:pt idx="2">
                  <c:v>263</c:v>
                </c:pt>
                <c:pt idx="3">
                  <c:v>263</c:v>
                </c:pt>
                <c:pt idx="4">
                  <c:v>272</c:v>
                </c:pt>
                <c:pt idx="5">
                  <c:v>272</c:v>
                </c:pt>
                <c:pt idx="6">
                  <c:v>296</c:v>
                </c:pt>
                <c:pt idx="7">
                  <c:v>305</c:v>
                </c:pt>
                <c:pt idx="8">
                  <c:v>314</c:v>
                </c:pt>
                <c:pt idx="9">
                  <c:v>314</c:v>
                </c:pt>
                <c:pt idx="10">
                  <c:v>323</c:v>
                </c:pt>
                <c:pt idx="11">
                  <c:v>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81-42F5-8736-A6E5869A0CFA}"/>
            </c:ext>
          </c:extLst>
        </c:ser>
        <c:ser>
          <c:idx val="3"/>
          <c:order val="5"/>
          <c:tx>
            <c:strRef>
              <c:f>戦況支配率!$AC$2:$AC$4</c:f>
              <c:strCache>
                <c:ptCount val="3"/>
                <c:pt idx="0">
                  <c:v>戦況支配指数</c:v>
                </c:pt>
                <c:pt idx="1">
                  <c:v>連合軍</c:v>
                </c:pt>
                <c:pt idx="2">
                  <c:v>防御力Total</c:v>
                </c:pt>
              </c:strCache>
            </c:strRef>
          </c:tx>
          <c:spPr>
            <a:ln w="444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戦況支配率!$W$5:$W$16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戦況支配率!$AC$5:$AC$16</c:f>
              <c:numCache>
                <c:formatCode>General</c:formatCode>
                <c:ptCount val="12"/>
                <c:pt idx="0">
                  <c:v>110</c:v>
                </c:pt>
                <c:pt idx="1">
                  <c:v>182</c:v>
                </c:pt>
                <c:pt idx="2">
                  <c:v>226</c:v>
                </c:pt>
                <c:pt idx="3">
                  <c:v>226</c:v>
                </c:pt>
                <c:pt idx="4">
                  <c:v>324</c:v>
                </c:pt>
                <c:pt idx="5">
                  <c:v>378</c:v>
                </c:pt>
                <c:pt idx="6">
                  <c:v>426</c:v>
                </c:pt>
                <c:pt idx="7">
                  <c:v>438</c:v>
                </c:pt>
                <c:pt idx="8">
                  <c:v>438</c:v>
                </c:pt>
                <c:pt idx="9">
                  <c:v>468</c:v>
                </c:pt>
                <c:pt idx="10">
                  <c:v>480</c:v>
                </c:pt>
                <c:pt idx="11">
                  <c:v>480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B81-42F5-8736-A6E5869A0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333120"/>
        <c:axId val="233334656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戦況支配率!$X$2:$X$4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連隊数</c:v>
                      </c:pt>
                    </c:strCache>
                  </c:strRef>
                </c:tx>
                <c:spPr>
                  <a:ln w="47625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戦況支配率!$X$5:$X$16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57</c:v>
                      </c:pt>
                      <c:pt idx="1">
                        <c:v>60</c:v>
                      </c:pt>
                      <c:pt idx="2">
                        <c:v>62</c:v>
                      </c:pt>
                      <c:pt idx="3">
                        <c:v>62</c:v>
                      </c:pt>
                      <c:pt idx="4">
                        <c:v>65</c:v>
                      </c:pt>
                      <c:pt idx="5">
                        <c:v>65</c:v>
                      </c:pt>
                      <c:pt idx="6">
                        <c:v>70</c:v>
                      </c:pt>
                      <c:pt idx="7">
                        <c:v>73</c:v>
                      </c:pt>
                      <c:pt idx="8">
                        <c:v>76</c:v>
                      </c:pt>
                      <c:pt idx="9">
                        <c:v>76</c:v>
                      </c:pt>
                      <c:pt idx="10">
                        <c:v>79</c:v>
                      </c:pt>
                      <c:pt idx="11">
                        <c:v>79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5F1B-416A-9FC7-523886A9DAAE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戦況支配率!$Y$2:$Y$4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攻撃力Total</c:v>
                      </c:pt>
                    </c:strCache>
                  </c:strRef>
                </c:tx>
                <c:spPr>
                  <a:ln w="444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戦況支配率!$Y$5:$Y$16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198</c:v>
                      </c:pt>
                      <c:pt idx="1">
                        <c:v>216</c:v>
                      </c:pt>
                      <c:pt idx="2">
                        <c:v>226</c:v>
                      </c:pt>
                      <c:pt idx="3">
                        <c:v>226</c:v>
                      </c:pt>
                      <c:pt idx="4">
                        <c:v>232</c:v>
                      </c:pt>
                      <c:pt idx="5">
                        <c:v>232</c:v>
                      </c:pt>
                      <c:pt idx="6">
                        <c:v>256</c:v>
                      </c:pt>
                      <c:pt idx="7">
                        <c:v>262</c:v>
                      </c:pt>
                      <c:pt idx="8">
                        <c:v>268</c:v>
                      </c:pt>
                      <c:pt idx="9">
                        <c:v>268</c:v>
                      </c:pt>
                      <c:pt idx="10">
                        <c:v>274</c:v>
                      </c:pt>
                      <c:pt idx="11">
                        <c:v>274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1B-416A-9FC7-523886A9DAAE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戦況支配率!$AA$2:$AA$4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連隊数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戦況支配率!$AA$5:$AA$16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</c:v>
                      </c:pt>
                      <c:pt idx="1">
                        <c:v>31</c:v>
                      </c:pt>
                      <c:pt idx="2">
                        <c:v>42</c:v>
                      </c:pt>
                      <c:pt idx="3">
                        <c:v>42</c:v>
                      </c:pt>
                      <c:pt idx="4">
                        <c:v>59</c:v>
                      </c:pt>
                      <c:pt idx="5">
                        <c:v>68</c:v>
                      </c:pt>
                      <c:pt idx="6">
                        <c:v>74</c:v>
                      </c:pt>
                      <c:pt idx="7">
                        <c:v>77</c:v>
                      </c:pt>
                      <c:pt idx="8">
                        <c:v>77</c:v>
                      </c:pt>
                      <c:pt idx="9">
                        <c:v>80</c:v>
                      </c:pt>
                      <c:pt idx="10">
                        <c:v>83</c:v>
                      </c:pt>
                      <c:pt idx="11">
                        <c:v>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B81-42F5-8736-A6E5869A0CFA}"/>
                  </c:ext>
                </c:extLst>
              </c15:ser>
            </c15:filteredLineSeries>
            <c15:filteredLine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戦況支配率!$AB$2:$AB$4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攻撃力Total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戦況支配率!$AB$5:$AB$16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73</c:v>
                      </c:pt>
                      <c:pt idx="1">
                        <c:v>112</c:v>
                      </c:pt>
                      <c:pt idx="2">
                        <c:v>145</c:v>
                      </c:pt>
                      <c:pt idx="3">
                        <c:v>145</c:v>
                      </c:pt>
                      <c:pt idx="4">
                        <c:v>206</c:v>
                      </c:pt>
                      <c:pt idx="5">
                        <c:v>239</c:v>
                      </c:pt>
                      <c:pt idx="6">
                        <c:v>266</c:v>
                      </c:pt>
                      <c:pt idx="7">
                        <c:v>275</c:v>
                      </c:pt>
                      <c:pt idx="8">
                        <c:v>275</c:v>
                      </c:pt>
                      <c:pt idx="9">
                        <c:v>290</c:v>
                      </c:pt>
                      <c:pt idx="10">
                        <c:v>299</c:v>
                      </c:pt>
                      <c:pt idx="11">
                        <c:v>299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B81-42F5-8736-A6E5869A0CFA}"/>
                  </c:ext>
                </c:extLst>
              </c15:ser>
            </c15:filteredLineSeries>
            <c15:filteredLine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戦況支配率!$AD$2:$AD$4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支配率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戦況支配率!$AD$5:$AD$16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0.6428571428571429</c:v>
                      </c:pt>
                      <c:pt idx="1">
                        <c:v>0.542713567839196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0.41726618705035973</c:v>
                      </c:pt>
                      <c:pt idx="5">
                        <c:v>0.38032786885245901</c:v>
                      </c:pt>
                      <c:pt idx="6">
                        <c:v>0.37536656891495601</c:v>
                      </c:pt>
                      <c:pt idx="7">
                        <c:v>0.37428571428571428</c:v>
                      </c:pt>
                      <c:pt idx="8">
                        <c:v>0.37960339943342775</c:v>
                      </c:pt>
                      <c:pt idx="9">
                        <c:v>0.3641304347826087</c:v>
                      </c:pt>
                      <c:pt idx="10">
                        <c:v>0.36339522546419101</c:v>
                      </c:pt>
                      <c:pt idx="11">
                        <c:v>0.36339522546419101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B81-42F5-8736-A6E5869A0CFA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戦況支配率!$AE$2:$AE$4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支配率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戦況支配率!$AE$5:$AE$16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0.23778501628664495</c:v>
                      </c:pt>
                      <c:pt idx="1">
                        <c:v>0.30684931506849317</c:v>
                      </c:pt>
                      <c:pt idx="2">
                        <c:v>0.35539215686274511</c:v>
                      </c:pt>
                      <c:pt idx="3">
                        <c:v>0.35539215686274511</c:v>
                      </c:pt>
                      <c:pt idx="4">
                        <c:v>0.43096234309623432</c:v>
                      </c:pt>
                      <c:pt idx="5">
                        <c:v>0.46771037181996084</c:v>
                      </c:pt>
                      <c:pt idx="6">
                        <c:v>0.47330960854092524</c:v>
                      </c:pt>
                      <c:pt idx="7">
                        <c:v>0.47413793103448276</c:v>
                      </c:pt>
                      <c:pt idx="8">
                        <c:v>0.46689303904923601</c:v>
                      </c:pt>
                      <c:pt idx="9">
                        <c:v>0.48013245033112584</c:v>
                      </c:pt>
                      <c:pt idx="10">
                        <c:v>0.48070739549839231</c:v>
                      </c:pt>
                      <c:pt idx="11">
                        <c:v>0.48070739549839231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B81-42F5-8736-A6E5869A0CFA}"/>
                  </c:ext>
                </c:extLst>
              </c15:ser>
            </c15:filteredLineSeries>
          </c:ext>
        </c:extLst>
      </c:lineChart>
      <c:catAx>
        <c:axId val="23333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3334656"/>
        <c:crosses val="autoZero"/>
        <c:auto val="1"/>
        <c:lblAlgn val="ctr"/>
        <c:lblOffset val="100"/>
        <c:noMultiLvlLbl val="0"/>
      </c:catAx>
      <c:valAx>
        <c:axId val="23333465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333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攻撃力数値比較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7"/>
          <c:order val="1"/>
          <c:tx>
            <c:strRef>
              <c:f>戦況支配率!$Y$2:$Y$4</c:f>
              <c:strCache>
                <c:ptCount val="3"/>
                <c:pt idx="0">
                  <c:v>戦況支配指数</c:v>
                </c:pt>
                <c:pt idx="1">
                  <c:v>独逸軍</c:v>
                </c:pt>
                <c:pt idx="2">
                  <c:v>攻撃力Total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戦況支配率!$W$5:$W$16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戦況支配率!$Y$5:$Y$16</c:f>
              <c:numCache>
                <c:formatCode>General</c:formatCode>
                <c:ptCount val="12"/>
                <c:pt idx="0">
                  <c:v>198</c:v>
                </c:pt>
                <c:pt idx="1">
                  <c:v>216</c:v>
                </c:pt>
                <c:pt idx="2">
                  <c:v>226</c:v>
                </c:pt>
                <c:pt idx="3">
                  <c:v>226</c:v>
                </c:pt>
                <c:pt idx="4">
                  <c:v>232</c:v>
                </c:pt>
                <c:pt idx="5">
                  <c:v>232</c:v>
                </c:pt>
                <c:pt idx="6">
                  <c:v>256</c:v>
                </c:pt>
                <c:pt idx="7">
                  <c:v>262</c:v>
                </c:pt>
                <c:pt idx="8">
                  <c:v>268</c:v>
                </c:pt>
                <c:pt idx="9">
                  <c:v>268</c:v>
                </c:pt>
                <c:pt idx="10">
                  <c:v>274</c:v>
                </c:pt>
                <c:pt idx="11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F1B-416A-9FC7-523886A9DAAE}"/>
            </c:ext>
          </c:extLst>
        </c:ser>
        <c:ser>
          <c:idx val="2"/>
          <c:order val="4"/>
          <c:tx>
            <c:strRef>
              <c:f>戦況支配率!$AB$2:$AB$4</c:f>
              <c:strCache>
                <c:ptCount val="3"/>
                <c:pt idx="0">
                  <c:v>戦況支配指数</c:v>
                </c:pt>
                <c:pt idx="1">
                  <c:v>連合軍</c:v>
                </c:pt>
                <c:pt idx="2">
                  <c:v>攻撃力Total</c:v>
                </c:pt>
              </c:strCache>
            </c:strRef>
          </c:tx>
          <c:spPr>
            <a:ln w="44450">
              <a:solidFill>
                <a:srgbClr val="00B0F0"/>
              </a:solidFill>
            </a:ln>
          </c:spPr>
          <c:marker>
            <c:symbol val="none"/>
          </c:marker>
          <c:cat>
            <c:strRef>
              <c:f>戦況支配率!$W$5:$W$16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戦況支配率!$AB$5:$AB$16</c:f>
              <c:numCache>
                <c:formatCode>General</c:formatCode>
                <c:ptCount val="12"/>
                <c:pt idx="0">
                  <c:v>73</c:v>
                </c:pt>
                <c:pt idx="1">
                  <c:v>112</c:v>
                </c:pt>
                <c:pt idx="2">
                  <c:v>145</c:v>
                </c:pt>
                <c:pt idx="3">
                  <c:v>145</c:v>
                </c:pt>
                <c:pt idx="4">
                  <c:v>206</c:v>
                </c:pt>
                <c:pt idx="5">
                  <c:v>239</c:v>
                </c:pt>
                <c:pt idx="6">
                  <c:v>266</c:v>
                </c:pt>
                <c:pt idx="7">
                  <c:v>275</c:v>
                </c:pt>
                <c:pt idx="8">
                  <c:v>275</c:v>
                </c:pt>
                <c:pt idx="9">
                  <c:v>290</c:v>
                </c:pt>
                <c:pt idx="10">
                  <c:v>299</c:v>
                </c:pt>
                <c:pt idx="11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7FB7-445D-B974-9C5FB711FE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2611840"/>
        <c:axId val="232613376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戦況支配率!$X$2:$X$4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連隊数</c:v>
                      </c:pt>
                    </c:strCache>
                  </c:strRef>
                </c:tx>
                <c:spPr>
                  <a:ln w="47625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戦況支配率!$X$5:$X$16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57</c:v>
                      </c:pt>
                      <c:pt idx="1">
                        <c:v>60</c:v>
                      </c:pt>
                      <c:pt idx="2">
                        <c:v>62</c:v>
                      </c:pt>
                      <c:pt idx="3">
                        <c:v>62</c:v>
                      </c:pt>
                      <c:pt idx="4">
                        <c:v>65</c:v>
                      </c:pt>
                      <c:pt idx="5">
                        <c:v>65</c:v>
                      </c:pt>
                      <c:pt idx="6">
                        <c:v>70</c:v>
                      </c:pt>
                      <c:pt idx="7">
                        <c:v>73</c:v>
                      </c:pt>
                      <c:pt idx="8">
                        <c:v>76</c:v>
                      </c:pt>
                      <c:pt idx="9">
                        <c:v>76</c:v>
                      </c:pt>
                      <c:pt idx="10">
                        <c:v>79</c:v>
                      </c:pt>
                      <c:pt idx="11">
                        <c:v>79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5F1B-416A-9FC7-523886A9DAAE}"/>
                  </c:ext>
                </c:extLst>
              </c15:ser>
            </c15:filteredLineSeries>
            <c15:filteredLineSeries>
              <c15:ser>
                <c:idx val="0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戦況支配率!$Z$2:$Z$4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防御力Total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戦況支配率!$Z$5:$Z$16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234</c:v>
                      </c:pt>
                      <c:pt idx="1">
                        <c:v>253</c:v>
                      </c:pt>
                      <c:pt idx="2">
                        <c:v>263</c:v>
                      </c:pt>
                      <c:pt idx="3">
                        <c:v>263</c:v>
                      </c:pt>
                      <c:pt idx="4">
                        <c:v>272</c:v>
                      </c:pt>
                      <c:pt idx="5">
                        <c:v>272</c:v>
                      </c:pt>
                      <c:pt idx="6">
                        <c:v>296</c:v>
                      </c:pt>
                      <c:pt idx="7">
                        <c:v>305</c:v>
                      </c:pt>
                      <c:pt idx="8">
                        <c:v>314</c:v>
                      </c:pt>
                      <c:pt idx="9">
                        <c:v>314</c:v>
                      </c:pt>
                      <c:pt idx="10">
                        <c:v>323</c:v>
                      </c:pt>
                      <c:pt idx="11">
                        <c:v>323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7FB7-445D-B974-9C5FB711FEFD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戦況支配率!$AA$2:$AA$4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連隊数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戦況支配率!$AA$5:$AA$16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</c:v>
                      </c:pt>
                      <c:pt idx="1">
                        <c:v>31</c:v>
                      </c:pt>
                      <c:pt idx="2">
                        <c:v>42</c:v>
                      </c:pt>
                      <c:pt idx="3">
                        <c:v>42</c:v>
                      </c:pt>
                      <c:pt idx="4">
                        <c:v>59</c:v>
                      </c:pt>
                      <c:pt idx="5">
                        <c:v>68</c:v>
                      </c:pt>
                      <c:pt idx="6">
                        <c:v>74</c:v>
                      </c:pt>
                      <c:pt idx="7">
                        <c:v>77</c:v>
                      </c:pt>
                      <c:pt idx="8">
                        <c:v>77</c:v>
                      </c:pt>
                      <c:pt idx="9">
                        <c:v>80</c:v>
                      </c:pt>
                      <c:pt idx="10">
                        <c:v>83</c:v>
                      </c:pt>
                      <c:pt idx="11">
                        <c:v>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7FB7-445D-B974-9C5FB711FEFD}"/>
                  </c:ext>
                </c:extLst>
              </c15:ser>
            </c15:filteredLineSeries>
            <c15:filteredLineSeries>
              <c15:ser>
                <c:idx val="3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戦況支配率!$AC$2:$AC$4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防御力Total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戦況支配率!$AC$5:$AC$16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110</c:v>
                      </c:pt>
                      <c:pt idx="1">
                        <c:v>182</c:v>
                      </c:pt>
                      <c:pt idx="2">
                        <c:v>226</c:v>
                      </c:pt>
                      <c:pt idx="3">
                        <c:v>226</c:v>
                      </c:pt>
                      <c:pt idx="4">
                        <c:v>324</c:v>
                      </c:pt>
                      <c:pt idx="5">
                        <c:v>378</c:v>
                      </c:pt>
                      <c:pt idx="6">
                        <c:v>426</c:v>
                      </c:pt>
                      <c:pt idx="7">
                        <c:v>438</c:v>
                      </c:pt>
                      <c:pt idx="8">
                        <c:v>438</c:v>
                      </c:pt>
                      <c:pt idx="9">
                        <c:v>468</c:v>
                      </c:pt>
                      <c:pt idx="10">
                        <c:v>480</c:v>
                      </c:pt>
                      <c:pt idx="11">
                        <c:v>480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7FB7-445D-B974-9C5FB711FEFD}"/>
                  </c:ext>
                </c:extLst>
              </c15:ser>
            </c15:filteredLineSeries>
            <c15:filteredLine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戦況支配率!$AD$2:$AD$4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支配率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戦況支配率!$AD$5:$AD$16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0.6428571428571429</c:v>
                      </c:pt>
                      <c:pt idx="1">
                        <c:v>0.542713567839196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0.41726618705035973</c:v>
                      </c:pt>
                      <c:pt idx="5">
                        <c:v>0.38032786885245901</c:v>
                      </c:pt>
                      <c:pt idx="6">
                        <c:v>0.37536656891495601</c:v>
                      </c:pt>
                      <c:pt idx="7">
                        <c:v>0.37428571428571428</c:v>
                      </c:pt>
                      <c:pt idx="8">
                        <c:v>0.37960339943342775</c:v>
                      </c:pt>
                      <c:pt idx="9">
                        <c:v>0.3641304347826087</c:v>
                      </c:pt>
                      <c:pt idx="10">
                        <c:v>0.36339522546419101</c:v>
                      </c:pt>
                      <c:pt idx="11">
                        <c:v>0.36339522546419101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7FB7-445D-B974-9C5FB711FEFD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戦況支配率!$AE$2:$AE$4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支配率</c:v>
                      </c:pt>
                    </c:strCache>
                  </c:strRef>
                </c:tx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戦況支配率!$AE$5:$AE$16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0.23778501628664495</c:v>
                      </c:pt>
                      <c:pt idx="1">
                        <c:v>0.30684931506849317</c:v>
                      </c:pt>
                      <c:pt idx="2">
                        <c:v>0.35539215686274511</c:v>
                      </c:pt>
                      <c:pt idx="3">
                        <c:v>0.35539215686274511</c:v>
                      </c:pt>
                      <c:pt idx="4">
                        <c:v>0.43096234309623432</c:v>
                      </c:pt>
                      <c:pt idx="5">
                        <c:v>0.46771037181996084</c:v>
                      </c:pt>
                      <c:pt idx="6">
                        <c:v>0.47330960854092524</c:v>
                      </c:pt>
                      <c:pt idx="7">
                        <c:v>0.47413793103448276</c:v>
                      </c:pt>
                      <c:pt idx="8">
                        <c:v>0.46689303904923601</c:v>
                      </c:pt>
                      <c:pt idx="9">
                        <c:v>0.48013245033112584</c:v>
                      </c:pt>
                      <c:pt idx="10">
                        <c:v>0.48070739549839231</c:v>
                      </c:pt>
                      <c:pt idx="11">
                        <c:v>0.48070739549839231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7FB7-445D-B974-9C5FB711FEFD}"/>
                  </c:ext>
                </c:extLst>
              </c15:ser>
            </c15:filteredLineSeries>
          </c:ext>
        </c:extLst>
      </c:lineChart>
      <c:catAx>
        <c:axId val="23261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613376"/>
        <c:crosses val="autoZero"/>
        <c:auto val="1"/>
        <c:lblAlgn val="ctr"/>
        <c:lblOffset val="100"/>
        <c:noMultiLvlLbl val="0"/>
      </c:catAx>
      <c:valAx>
        <c:axId val="23261337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261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機甲連隊数比較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2"/>
          <c:tx>
            <c:strRef>
              <c:f>戦況支配率!$D$35:$D$36</c:f>
              <c:strCache>
                <c:ptCount val="2"/>
                <c:pt idx="0">
                  <c:v>機甲連隊数比較</c:v>
                </c:pt>
                <c:pt idx="1">
                  <c:v>独逸軍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戦況支配率!$C$37:$C$48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戦況支配率!$D$37:$D$48</c:f>
              <c:numCache>
                <c:formatCode>General</c:formatCode>
                <c:ptCount val="12"/>
                <c:pt idx="0">
                  <c:v>21</c:v>
                </c:pt>
                <c:pt idx="1">
                  <c:v>23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81-42F5-8736-A6E5869A0CFA}"/>
            </c:ext>
          </c:extLst>
        </c:ser>
        <c:ser>
          <c:idx val="3"/>
          <c:order val="5"/>
          <c:tx>
            <c:strRef>
              <c:f>戦況支配率!$E$35:$E$36</c:f>
              <c:strCache>
                <c:ptCount val="2"/>
                <c:pt idx="0">
                  <c:v>機甲連隊数比較</c:v>
                </c:pt>
                <c:pt idx="1">
                  <c:v>連合軍</c:v>
                </c:pt>
              </c:strCache>
            </c:strRef>
          </c:tx>
          <c:spPr>
            <a:ln w="444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戦況支配率!$C$37:$C$48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戦況支配率!$E$37:$E$48</c:f>
              <c:numCache>
                <c:formatCode>General</c:formatCode>
                <c:ptCount val="12"/>
                <c:pt idx="0">
                  <c:v>4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24</c:v>
                </c:pt>
                <c:pt idx="10">
                  <c:v>24</c:v>
                </c:pt>
                <c:pt idx="11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B81-42F5-8736-A6E5869A0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443328"/>
        <c:axId val="233444864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戦況支配率!$X$2:$X$4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連隊数</c:v>
                      </c:pt>
                    </c:strCache>
                  </c:strRef>
                </c:tx>
                <c:spPr>
                  <a:ln w="47625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戦況支配率!$X$5:$X$16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57</c:v>
                      </c:pt>
                      <c:pt idx="1">
                        <c:v>60</c:v>
                      </c:pt>
                      <c:pt idx="2">
                        <c:v>62</c:v>
                      </c:pt>
                      <c:pt idx="3">
                        <c:v>62</c:v>
                      </c:pt>
                      <c:pt idx="4">
                        <c:v>65</c:v>
                      </c:pt>
                      <c:pt idx="5">
                        <c:v>65</c:v>
                      </c:pt>
                      <c:pt idx="6">
                        <c:v>70</c:v>
                      </c:pt>
                      <c:pt idx="7">
                        <c:v>73</c:v>
                      </c:pt>
                      <c:pt idx="8">
                        <c:v>76</c:v>
                      </c:pt>
                      <c:pt idx="9">
                        <c:v>76</c:v>
                      </c:pt>
                      <c:pt idx="10">
                        <c:v>79</c:v>
                      </c:pt>
                      <c:pt idx="11">
                        <c:v>79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5F1B-416A-9FC7-523886A9DAAE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戦況支配率!$Y$2:$Y$4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攻撃力Total</c:v>
                      </c:pt>
                    </c:strCache>
                  </c:strRef>
                </c:tx>
                <c:spPr>
                  <a:ln w="444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戦況支配率!$Y$5:$Y$16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198</c:v>
                      </c:pt>
                      <c:pt idx="1">
                        <c:v>216</c:v>
                      </c:pt>
                      <c:pt idx="2">
                        <c:v>226</c:v>
                      </c:pt>
                      <c:pt idx="3">
                        <c:v>226</c:v>
                      </c:pt>
                      <c:pt idx="4">
                        <c:v>232</c:v>
                      </c:pt>
                      <c:pt idx="5">
                        <c:v>232</c:v>
                      </c:pt>
                      <c:pt idx="6">
                        <c:v>256</c:v>
                      </c:pt>
                      <c:pt idx="7">
                        <c:v>262</c:v>
                      </c:pt>
                      <c:pt idx="8">
                        <c:v>268</c:v>
                      </c:pt>
                      <c:pt idx="9">
                        <c:v>268</c:v>
                      </c:pt>
                      <c:pt idx="10">
                        <c:v>274</c:v>
                      </c:pt>
                      <c:pt idx="11">
                        <c:v>274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1B-416A-9FC7-523886A9DAAE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戦況支配率!$AA$2:$AA$4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連隊数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戦況支配率!$AA$5:$AA$16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</c:v>
                      </c:pt>
                      <c:pt idx="1">
                        <c:v>31</c:v>
                      </c:pt>
                      <c:pt idx="2">
                        <c:v>42</c:v>
                      </c:pt>
                      <c:pt idx="3">
                        <c:v>42</c:v>
                      </c:pt>
                      <c:pt idx="4">
                        <c:v>59</c:v>
                      </c:pt>
                      <c:pt idx="5">
                        <c:v>68</c:v>
                      </c:pt>
                      <c:pt idx="6">
                        <c:v>74</c:v>
                      </c:pt>
                      <c:pt idx="7">
                        <c:v>77</c:v>
                      </c:pt>
                      <c:pt idx="8">
                        <c:v>77</c:v>
                      </c:pt>
                      <c:pt idx="9">
                        <c:v>80</c:v>
                      </c:pt>
                      <c:pt idx="10">
                        <c:v>83</c:v>
                      </c:pt>
                      <c:pt idx="11">
                        <c:v>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B81-42F5-8736-A6E5869A0CFA}"/>
                  </c:ext>
                </c:extLst>
              </c15:ser>
            </c15:filteredLineSeries>
            <c15:filteredLine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戦況支配率!$AB$2:$AB$4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攻撃力Total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戦況支配率!$AB$5:$AB$16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73</c:v>
                      </c:pt>
                      <c:pt idx="1">
                        <c:v>112</c:v>
                      </c:pt>
                      <c:pt idx="2">
                        <c:v>145</c:v>
                      </c:pt>
                      <c:pt idx="3">
                        <c:v>145</c:v>
                      </c:pt>
                      <c:pt idx="4">
                        <c:v>206</c:v>
                      </c:pt>
                      <c:pt idx="5">
                        <c:v>239</c:v>
                      </c:pt>
                      <c:pt idx="6">
                        <c:v>266</c:v>
                      </c:pt>
                      <c:pt idx="7">
                        <c:v>275</c:v>
                      </c:pt>
                      <c:pt idx="8">
                        <c:v>275</c:v>
                      </c:pt>
                      <c:pt idx="9">
                        <c:v>290</c:v>
                      </c:pt>
                      <c:pt idx="10">
                        <c:v>299</c:v>
                      </c:pt>
                      <c:pt idx="11">
                        <c:v>299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B81-42F5-8736-A6E5869A0CFA}"/>
                  </c:ext>
                </c:extLst>
              </c15:ser>
            </c15:filteredLineSeries>
            <c15:filteredLine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戦況支配率!$AD$2:$AD$4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支配率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戦況支配率!$AD$5:$AD$16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0.6428571428571429</c:v>
                      </c:pt>
                      <c:pt idx="1">
                        <c:v>0.542713567839196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0.41726618705035973</c:v>
                      </c:pt>
                      <c:pt idx="5">
                        <c:v>0.38032786885245901</c:v>
                      </c:pt>
                      <c:pt idx="6">
                        <c:v>0.37536656891495601</c:v>
                      </c:pt>
                      <c:pt idx="7">
                        <c:v>0.37428571428571428</c:v>
                      </c:pt>
                      <c:pt idx="8">
                        <c:v>0.37960339943342775</c:v>
                      </c:pt>
                      <c:pt idx="9">
                        <c:v>0.3641304347826087</c:v>
                      </c:pt>
                      <c:pt idx="10">
                        <c:v>0.36339522546419101</c:v>
                      </c:pt>
                      <c:pt idx="11">
                        <c:v>0.36339522546419101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B81-42F5-8736-A6E5869A0CFA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戦況支配率!$AE$2:$AE$4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支配率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戦況支配率!$AE$5:$AE$16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0.23778501628664495</c:v>
                      </c:pt>
                      <c:pt idx="1">
                        <c:v>0.30684931506849317</c:v>
                      </c:pt>
                      <c:pt idx="2">
                        <c:v>0.35539215686274511</c:v>
                      </c:pt>
                      <c:pt idx="3">
                        <c:v>0.35539215686274511</c:v>
                      </c:pt>
                      <c:pt idx="4">
                        <c:v>0.43096234309623432</c:v>
                      </c:pt>
                      <c:pt idx="5">
                        <c:v>0.46771037181996084</c:v>
                      </c:pt>
                      <c:pt idx="6">
                        <c:v>0.47330960854092524</c:v>
                      </c:pt>
                      <c:pt idx="7">
                        <c:v>0.47413793103448276</c:v>
                      </c:pt>
                      <c:pt idx="8">
                        <c:v>0.46689303904923601</c:v>
                      </c:pt>
                      <c:pt idx="9">
                        <c:v>0.48013245033112584</c:v>
                      </c:pt>
                      <c:pt idx="10">
                        <c:v>0.48070739549839231</c:v>
                      </c:pt>
                      <c:pt idx="11">
                        <c:v>0.48070739549839231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B81-42F5-8736-A6E5869A0CFA}"/>
                  </c:ext>
                </c:extLst>
              </c15:ser>
            </c15:filteredLineSeries>
          </c:ext>
        </c:extLst>
      </c:lineChart>
      <c:catAx>
        <c:axId val="233443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3444864"/>
        <c:crosses val="autoZero"/>
        <c:auto val="1"/>
        <c:lblAlgn val="ctr"/>
        <c:lblOffset val="100"/>
        <c:noMultiLvlLbl val="0"/>
      </c:catAx>
      <c:valAx>
        <c:axId val="233444864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3443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両軍連隊数比較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2"/>
          <c:tx>
            <c:strRef>
              <c:f>戦況支配率!$M$35:$M$36</c:f>
              <c:strCache>
                <c:ptCount val="2"/>
                <c:pt idx="0">
                  <c:v>連隊数比較</c:v>
                </c:pt>
                <c:pt idx="1">
                  <c:v>独逸軍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戦況支配率!$L$37:$L$48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戦況支配率!$M$37:$M$48</c:f>
              <c:numCache>
                <c:formatCode>0_ </c:formatCode>
                <c:ptCount val="12"/>
                <c:pt idx="0">
                  <c:v>57</c:v>
                </c:pt>
                <c:pt idx="1">
                  <c:v>60</c:v>
                </c:pt>
                <c:pt idx="2">
                  <c:v>62</c:v>
                </c:pt>
                <c:pt idx="3">
                  <c:v>62</c:v>
                </c:pt>
                <c:pt idx="4">
                  <c:v>65</c:v>
                </c:pt>
                <c:pt idx="5">
                  <c:v>65</c:v>
                </c:pt>
                <c:pt idx="6">
                  <c:v>70</c:v>
                </c:pt>
                <c:pt idx="7">
                  <c:v>73</c:v>
                </c:pt>
                <c:pt idx="8">
                  <c:v>76</c:v>
                </c:pt>
                <c:pt idx="9">
                  <c:v>76</c:v>
                </c:pt>
                <c:pt idx="10">
                  <c:v>79</c:v>
                </c:pt>
                <c:pt idx="11">
                  <c:v>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81-42F5-8736-A6E5869A0CFA}"/>
            </c:ext>
          </c:extLst>
        </c:ser>
        <c:ser>
          <c:idx val="3"/>
          <c:order val="5"/>
          <c:tx>
            <c:strRef>
              <c:f>戦況支配率!$N$35:$N$36</c:f>
              <c:strCache>
                <c:ptCount val="2"/>
                <c:pt idx="0">
                  <c:v>連隊数比較</c:v>
                </c:pt>
                <c:pt idx="1">
                  <c:v>連合軍</c:v>
                </c:pt>
              </c:strCache>
            </c:strRef>
          </c:tx>
          <c:spPr>
            <a:ln w="444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戦況支配率!$L$37:$L$48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戦況支配率!$N$37:$N$48</c:f>
              <c:numCache>
                <c:formatCode>0_ </c:formatCode>
                <c:ptCount val="12"/>
                <c:pt idx="0">
                  <c:v>22</c:v>
                </c:pt>
                <c:pt idx="1">
                  <c:v>31</c:v>
                </c:pt>
                <c:pt idx="2">
                  <c:v>42</c:v>
                </c:pt>
                <c:pt idx="3">
                  <c:v>42</c:v>
                </c:pt>
                <c:pt idx="4">
                  <c:v>59</c:v>
                </c:pt>
                <c:pt idx="5">
                  <c:v>68</c:v>
                </c:pt>
                <c:pt idx="6">
                  <c:v>74</c:v>
                </c:pt>
                <c:pt idx="7">
                  <c:v>77</c:v>
                </c:pt>
                <c:pt idx="8">
                  <c:v>77</c:v>
                </c:pt>
                <c:pt idx="9">
                  <c:v>80</c:v>
                </c:pt>
                <c:pt idx="10">
                  <c:v>83</c:v>
                </c:pt>
                <c:pt idx="1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B81-42F5-8736-A6E5869A0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488384"/>
        <c:axId val="233489920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戦況支配率!$X$2:$X$4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連隊数</c:v>
                      </c:pt>
                    </c:strCache>
                  </c:strRef>
                </c:tx>
                <c:spPr>
                  <a:ln w="47625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戦況支配率!$X$5:$X$16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57</c:v>
                      </c:pt>
                      <c:pt idx="1">
                        <c:v>60</c:v>
                      </c:pt>
                      <c:pt idx="2">
                        <c:v>62</c:v>
                      </c:pt>
                      <c:pt idx="3">
                        <c:v>62</c:v>
                      </c:pt>
                      <c:pt idx="4">
                        <c:v>65</c:v>
                      </c:pt>
                      <c:pt idx="5">
                        <c:v>65</c:v>
                      </c:pt>
                      <c:pt idx="6">
                        <c:v>70</c:v>
                      </c:pt>
                      <c:pt idx="7">
                        <c:v>73</c:v>
                      </c:pt>
                      <c:pt idx="8">
                        <c:v>76</c:v>
                      </c:pt>
                      <c:pt idx="9">
                        <c:v>76</c:v>
                      </c:pt>
                      <c:pt idx="10">
                        <c:v>79</c:v>
                      </c:pt>
                      <c:pt idx="11">
                        <c:v>79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5F1B-416A-9FC7-523886A9DAAE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戦況支配率!$Y$2:$Y$4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攻撃力Total</c:v>
                      </c:pt>
                    </c:strCache>
                  </c:strRef>
                </c:tx>
                <c:spPr>
                  <a:ln w="444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戦況支配率!$Y$5:$Y$16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198</c:v>
                      </c:pt>
                      <c:pt idx="1">
                        <c:v>216</c:v>
                      </c:pt>
                      <c:pt idx="2">
                        <c:v>226</c:v>
                      </c:pt>
                      <c:pt idx="3">
                        <c:v>226</c:v>
                      </c:pt>
                      <c:pt idx="4">
                        <c:v>232</c:v>
                      </c:pt>
                      <c:pt idx="5">
                        <c:v>232</c:v>
                      </c:pt>
                      <c:pt idx="6">
                        <c:v>256</c:v>
                      </c:pt>
                      <c:pt idx="7">
                        <c:v>262</c:v>
                      </c:pt>
                      <c:pt idx="8">
                        <c:v>268</c:v>
                      </c:pt>
                      <c:pt idx="9">
                        <c:v>268</c:v>
                      </c:pt>
                      <c:pt idx="10">
                        <c:v>274</c:v>
                      </c:pt>
                      <c:pt idx="11">
                        <c:v>274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1B-416A-9FC7-523886A9DAAE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戦況支配率!$AA$2:$AA$4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連隊数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戦況支配率!$AA$5:$AA$16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</c:v>
                      </c:pt>
                      <c:pt idx="1">
                        <c:v>31</c:v>
                      </c:pt>
                      <c:pt idx="2">
                        <c:v>42</c:v>
                      </c:pt>
                      <c:pt idx="3">
                        <c:v>42</c:v>
                      </c:pt>
                      <c:pt idx="4">
                        <c:v>59</c:v>
                      </c:pt>
                      <c:pt idx="5">
                        <c:v>68</c:v>
                      </c:pt>
                      <c:pt idx="6">
                        <c:v>74</c:v>
                      </c:pt>
                      <c:pt idx="7">
                        <c:v>77</c:v>
                      </c:pt>
                      <c:pt idx="8">
                        <c:v>77</c:v>
                      </c:pt>
                      <c:pt idx="9">
                        <c:v>80</c:v>
                      </c:pt>
                      <c:pt idx="10">
                        <c:v>83</c:v>
                      </c:pt>
                      <c:pt idx="11">
                        <c:v>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B81-42F5-8736-A6E5869A0CFA}"/>
                  </c:ext>
                </c:extLst>
              </c15:ser>
            </c15:filteredLineSeries>
            <c15:filteredLine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戦況支配率!$AB$2:$AB$4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攻撃力Total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戦況支配率!$AB$5:$AB$16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73</c:v>
                      </c:pt>
                      <c:pt idx="1">
                        <c:v>112</c:v>
                      </c:pt>
                      <c:pt idx="2">
                        <c:v>145</c:v>
                      </c:pt>
                      <c:pt idx="3">
                        <c:v>145</c:v>
                      </c:pt>
                      <c:pt idx="4">
                        <c:v>206</c:v>
                      </c:pt>
                      <c:pt idx="5">
                        <c:v>239</c:v>
                      </c:pt>
                      <c:pt idx="6">
                        <c:v>266</c:v>
                      </c:pt>
                      <c:pt idx="7">
                        <c:v>275</c:v>
                      </c:pt>
                      <c:pt idx="8">
                        <c:v>275</c:v>
                      </c:pt>
                      <c:pt idx="9">
                        <c:v>290</c:v>
                      </c:pt>
                      <c:pt idx="10">
                        <c:v>299</c:v>
                      </c:pt>
                      <c:pt idx="11">
                        <c:v>299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B81-42F5-8736-A6E5869A0CFA}"/>
                  </c:ext>
                </c:extLst>
              </c15:ser>
            </c15:filteredLineSeries>
            <c15:filteredLine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戦況支配率!$AD$2:$AD$4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支配率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戦況支配率!$AD$5:$AD$16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0.6428571428571429</c:v>
                      </c:pt>
                      <c:pt idx="1">
                        <c:v>0.542713567839196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0.41726618705035973</c:v>
                      </c:pt>
                      <c:pt idx="5">
                        <c:v>0.38032786885245901</c:v>
                      </c:pt>
                      <c:pt idx="6">
                        <c:v>0.37536656891495601</c:v>
                      </c:pt>
                      <c:pt idx="7">
                        <c:v>0.37428571428571428</c:v>
                      </c:pt>
                      <c:pt idx="8">
                        <c:v>0.37960339943342775</c:v>
                      </c:pt>
                      <c:pt idx="9">
                        <c:v>0.3641304347826087</c:v>
                      </c:pt>
                      <c:pt idx="10">
                        <c:v>0.36339522546419101</c:v>
                      </c:pt>
                      <c:pt idx="11">
                        <c:v>0.36339522546419101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B81-42F5-8736-A6E5869A0CFA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戦況支配率!$AE$2:$AE$4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支配率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戦況支配率!$AE$5:$AE$16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0.23778501628664495</c:v>
                      </c:pt>
                      <c:pt idx="1">
                        <c:v>0.30684931506849317</c:v>
                      </c:pt>
                      <c:pt idx="2">
                        <c:v>0.35539215686274511</c:v>
                      </c:pt>
                      <c:pt idx="3">
                        <c:v>0.35539215686274511</c:v>
                      </c:pt>
                      <c:pt idx="4">
                        <c:v>0.43096234309623432</c:v>
                      </c:pt>
                      <c:pt idx="5">
                        <c:v>0.46771037181996084</c:v>
                      </c:pt>
                      <c:pt idx="6">
                        <c:v>0.47330960854092524</c:v>
                      </c:pt>
                      <c:pt idx="7">
                        <c:v>0.47413793103448276</c:v>
                      </c:pt>
                      <c:pt idx="8">
                        <c:v>0.46689303904923601</c:v>
                      </c:pt>
                      <c:pt idx="9">
                        <c:v>0.48013245033112584</c:v>
                      </c:pt>
                      <c:pt idx="10">
                        <c:v>0.48070739549839231</c:v>
                      </c:pt>
                      <c:pt idx="11">
                        <c:v>0.48070739549839231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B81-42F5-8736-A6E5869A0CFA}"/>
                  </c:ext>
                </c:extLst>
              </c15:ser>
            </c15:filteredLineSeries>
          </c:ext>
        </c:extLst>
      </c:lineChart>
      <c:catAx>
        <c:axId val="233488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3489920"/>
        <c:crosses val="autoZero"/>
        <c:auto val="1"/>
        <c:lblAlgn val="ctr"/>
        <c:lblOffset val="100"/>
        <c:noMultiLvlLbl val="0"/>
      </c:catAx>
      <c:valAx>
        <c:axId val="23348992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3488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両軍戦力値比較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2"/>
          <c:tx>
            <c:strRef>
              <c:f>戦況支配率!$M$53:$M$54</c:f>
              <c:strCache>
                <c:ptCount val="2"/>
                <c:pt idx="0">
                  <c:v>連隊戦力数値比較</c:v>
                </c:pt>
                <c:pt idx="1">
                  <c:v>独逸軍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戦況支配率!$L$55:$L$66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戦況支配率!$M$55:$M$66</c:f>
              <c:numCache>
                <c:formatCode>0_ </c:formatCode>
                <c:ptCount val="12"/>
                <c:pt idx="0">
                  <c:v>198</c:v>
                </c:pt>
                <c:pt idx="1">
                  <c:v>216</c:v>
                </c:pt>
                <c:pt idx="2">
                  <c:v>226</c:v>
                </c:pt>
                <c:pt idx="3">
                  <c:v>226</c:v>
                </c:pt>
                <c:pt idx="4">
                  <c:v>232</c:v>
                </c:pt>
                <c:pt idx="5">
                  <c:v>232</c:v>
                </c:pt>
                <c:pt idx="6">
                  <c:v>256</c:v>
                </c:pt>
                <c:pt idx="7">
                  <c:v>262</c:v>
                </c:pt>
                <c:pt idx="8">
                  <c:v>268</c:v>
                </c:pt>
                <c:pt idx="9">
                  <c:v>268</c:v>
                </c:pt>
                <c:pt idx="10">
                  <c:v>274</c:v>
                </c:pt>
                <c:pt idx="11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81-42F5-8736-A6E5869A0CFA}"/>
            </c:ext>
          </c:extLst>
        </c:ser>
        <c:ser>
          <c:idx val="3"/>
          <c:order val="5"/>
          <c:tx>
            <c:strRef>
              <c:f>戦況支配率!$N$53:$N$54</c:f>
              <c:strCache>
                <c:ptCount val="2"/>
                <c:pt idx="0">
                  <c:v>連隊戦力数値比較</c:v>
                </c:pt>
                <c:pt idx="1">
                  <c:v>連合軍</c:v>
                </c:pt>
              </c:strCache>
            </c:strRef>
          </c:tx>
          <c:spPr>
            <a:ln w="444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戦況支配率!$L$55:$L$66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戦況支配率!$N$55:$N$66</c:f>
              <c:numCache>
                <c:formatCode>0_ </c:formatCode>
                <c:ptCount val="12"/>
                <c:pt idx="0">
                  <c:v>73</c:v>
                </c:pt>
                <c:pt idx="1">
                  <c:v>112</c:v>
                </c:pt>
                <c:pt idx="2">
                  <c:v>145</c:v>
                </c:pt>
                <c:pt idx="3">
                  <c:v>145</c:v>
                </c:pt>
                <c:pt idx="4">
                  <c:v>206</c:v>
                </c:pt>
                <c:pt idx="5">
                  <c:v>239</c:v>
                </c:pt>
                <c:pt idx="6">
                  <c:v>266</c:v>
                </c:pt>
                <c:pt idx="7">
                  <c:v>275</c:v>
                </c:pt>
                <c:pt idx="8">
                  <c:v>275</c:v>
                </c:pt>
                <c:pt idx="9">
                  <c:v>290</c:v>
                </c:pt>
                <c:pt idx="10">
                  <c:v>299</c:v>
                </c:pt>
                <c:pt idx="11">
                  <c:v>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B81-42F5-8736-A6E5869A0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524672"/>
        <c:axId val="234526208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戦況支配率!$X$2:$X$4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連隊数</c:v>
                      </c:pt>
                    </c:strCache>
                  </c:strRef>
                </c:tx>
                <c:spPr>
                  <a:ln w="47625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戦況支配率!$X$5:$X$16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57</c:v>
                      </c:pt>
                      <c:pt idx="1">
                        <c:v>60</c:v>
                      </c:pt>
                      <c:pt idx="2">
                        <c:v>62</c:v>
                      </c:pt>
                      <c:pt idx="3">
                        <c:v>62</c:v>
                      </c:pt>
                      <c:pt idx="4">
                        <c:v>65</c:v>
                      </c:pt>
                      <c:pt idx="5">
                        <c:v>65</c:v>
                      </c:pt>
                      <c:pt idx="6">
                        <c:v>70</c:v>
                      </c:pt>
                      <c:pt idx="7">
                        <c:v>73</c:v>
                      </c:pt>
                      <c:pt idx="8">
                        <c:v>76</c:v>
                      </c:pt>
                      <c:pt idx="9">
                        <c:v>76</c:v>
                      </c:pt>
                      <c:pt idx="10">
                        <c:v>79</c:v>
                      </c:pt>
                      <c:pt idx="11">
                        <c:v>79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5F1B-416A-9FC7-523886A9DAAE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戦況支配率!$Y$2:$Y$4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攻撃力Total</c:v>
                      </c:pt>
                    </c:strCache>
                  </c:strRef>
                </c:tx>
                <c:spPr>
                  <a:ln w="444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戦況支配率!$Y$5:$Y$16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198</c:v>
                      </c:pt>
                      <c:pt idx="1">
                        <c:v>216</c:v>
                      </c:pt>
                      <c:pt idx="2">
                        <c:v>226</c:v>
                      </c:pt>
                      <c:pt idx="3">
                        <c:v>226</c:v>
                      </c:pt>
                      <c:pt idx="4">
                        <c:v>232</c:v>
                      </c:pt>
                      <c:pt idx="5">
                        <c:v>232</c:v>
                      </c:pt>
                      <c:pt idx="6">
                        <c:v>256</c:v>
                      </c:pt>
                      <c:pt idx="7">
                        <c:v>262</c:v>
                      </c:pt>
                      <c:pt idx="8">
                        <c:v>268</c:v>
                      </c:pt>
                      <c:pt idx="9">
                        <c:v>268</c:v>
                      </c:pt>
                      <c:pt idx="10">
                        <c:v>274</c:v>
                      </c:pt>
                      <c:pt idx="11">
                        <c:v>274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1B-416A-9FC7-523886A9DAAE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戦況支配率!$AA$2:$AA$4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連隊数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戦況支配率!$AA$5:$AA$16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</c:v>
                      </c:pt>
                      <c:pt idx="1">
                        <c:v>31</c:v>
                      </c:pt>
                      <c:pt idx="2">
                        <c:v>42</c:v>
                      </c:pt>
                      <c:pt idx="3">
                        <c:v>42</c:v>
                      </c:pt>
                      <c:pt idx="4">
                        <c:v>59</c:v>
                      </c:pt>
                      <c:pt idx="5">
                        <c:v>68</c:v>
                      </c:pt>
                      <c:pt idx="6">
                        <c:v>74</c:v>
                      </c:pt>
                      <c:pt idx="7">
                        <c:v>77</c:v>
                      </c:pt>
                      <c:pt idx="8">
                        <c:v>77</c:v>
                      </c:pt>
                      <c:pt idx="9">
                        <c:v>80</c:v>
                      </c:pt>
                      <c:pt idx="10">
                        <c:v>83</c:v>
                      </c:pt>
                      <c:pt idx="11">
                        <c:v>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B81-42F5-8736-A6E5869A0CFA}"/>
                  </c:ext>
                </c:extLst>
              </c15:ser>
            </c15:filteredLineSeries>
            <c15:filteredLine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戦況支配率!$AB$2:$AB$4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攻撃力Total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戦況支配率!$AB$5:$AB$16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73</c:v>
                      </c:pt>
                      <c:pt idx="1">
                        <c:v>112</c:v>
                      </c:pt>
                      <c:pt idx="2">
                        <c:v>145</c:v>
                      </c:pt>
                      <c:pt idx="3">
                        <c:v>145</c:v>
                      </c:pt>
                      <c:pt idx="4">
                        <c:v>206</c:v>
                      </c:pt>
                      <c:pt idx="5">
                        <c:v>239</c:v>
                      </c:pt>
                      <c:pt idx="6">
                        <c:v>266</c:v>
                      </c:pt>
                      <c:pt idx="7">
                        <c:v>275</c:v>
                      </c:pt>
                      <c:pt idx="8">
                        <c:v>275</c:v>
                      </c:pt>
                      <c:pt idx="9">
                        <c:v>290</c:v>
                      </c:pt>
                      <c:pt idx="10">
                        <c:v>299</c:v>
                      </c:pt>
                      <c:pt idx="11">
                        <c:v>299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B81-42F5-8736-A6E5869A0CFA}"/>
                  </c:ext>
                </c:extLst>
              </c15:ser>
            </c15:filteredLineSeries>
            <c15:filteredLine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戦況支配率!$AD$2:$AD$4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支配率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戦況支配率!$AD$5:$AD$16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0.6428571428571429</c:v>
                      </c:pt>
                      <c:pt idx="1">
                        <c:v>0.542713567839196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0.41726618705035973</c:v>
                      </c:pt>
                      <c:pt idx="5">
                        <c:v>0.38032786885245901</c:v>
                      </c:pt>
                      <c:pt idx="6">
                        <c:v>0.37536656891495601</c:v>
                      </c:pt>
                      <c:pt idx="7">
                        <c:v>0.37428571428571428</c:v>
                      </c:pt>
                      <c:pt idx="8">
                        <c:v>0.37960339943342775</c:v>
                      </c:pt>
                      <c:pt idx="9">
                        <c:v>0.3641304347826087</c:v>
                      </c:pt>
                      <c:pt idx="10">
                        <c:v>0.36339522546419101</c:v>
                      </c:pt>
                      <c:pt idx="11">
                        <c:v>0.36339522546419101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B81-42F5-8736-A6E5869A0CFA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戦況支配率!$AE$2:$AE$4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支配率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戦況支配率!$AE$5:$AE$16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0.23778501628664495</c:v>
                      </c:pt>
                      <c:pt idx="1">
                        <c:v>0.30684931506849317</c:v>
                      </c:pt>
                      <c:pt idx="2">
                        <c:v>0.35539215686274511</c:v>
                      </c:pt>
                      <c:pt idx="3">
                        <c:v>0.35539215686274511</c:v>
                      </c:pt>
                      <c:pt idx="4">
                        <c:v>0.43096234309623432</c:v>
                      </c:pt>
                      <c:pt idx="5">
                        <c:v>0.46771037181996084</c:v>
                      </c:pt>
                      <c:pt idx="6">
                        <c:v>0.47330960854092524</c:v>
                      </c:pt>
                      <c:pt idx="7">
                        <c:v>0.47413793103448276</c:v>
                      </c:pt>
                      <c:pt idx="8">
                        <c:v>0.46689303904923601</c:v>
                      </c:pt>
                      <c:pt idx="9">
                        <c:v>0.48013245033112584</c:v>
                      </c:pt>
                      <c:pt idx="10">
                        <c:v>0.48070739549839231</c:v>
                      </c:pt>
                      <c:pt idx="11">
                        <c:v>0.48070739549839231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B81-42F5-8736-A6E5869A0CFA}"/>
                  </c:ext>
                </c:extLst>
              </c15:ser>
            </c15:filteredLineSeries>
          </c:ext>
        </c:extLst>
      </c:lineChart>
      <c:catAx>
        <c:axId val="234524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526208"/>
        <c:crosses val="autoZero"/>
        <c:auto val="1"/>
        <c:lblAlgn val="ctr"/>
        <c:lblOffset val="100"/>
        <c:noMultiLvlLbl val="0"/>
      </c:catAx>
      <c:valAx>
        <c:axId val="234526208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524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機甲連隊戦力値比較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2"/>
          <c:tx>
            <c:strRef>
              <c:f>戦況支配率!$D$54:$D$55</c:f>
              <c:strCache>
                <c:ptCount val="2"/>
                <c:pt idx="0">
                  <c:v>機甲連隊戦力数値比較</c:v>
                </c:pt>
                <c:pt idx="1">
                  <c:v>独逸軍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戦況支配率!$C$56:$C$67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戦況支配率!$D$56:$D$67</c:f>
              <c:numCache>
                <c:formatCode>General</c:formatCode>
                <c:ptCount val="12"/>
                <c:pt idx="0">
                  <c:v>114</c:v>
                </c:pt>
                <c:pt idx="1">
                  <c:v>130</c:v>
                </c:pt>
                <c:pt idx="2">
                  <c:v>140</c:v>
                </c:pt>
                <c:pt idx="3">
                  <c:v>140</c:v>
                </c:pt>
                <c:pt idx="4">
                  <c:v>140</c:v>
                </c:pt>
                <c:pt idx="5">
                  <c:v>140</c:v>
                </c:pt>
                <c:pt idx="6">
                  <c:v>164</c:v>
                </c:pt>
                <c:pt idx="7">
                  <c:v>164</c:v>
                </c:pt>
                <c:pt idx="8">
                  <c:v>164</c:v>
                </c:pt>
                <c:pt idx="9">
                  <c:v>164</c:v>
                </c:pt>
                <c:pt idx="10">
                  <c:v>164</c:v>
                </c:pt>
                <c:pt idx="11">
                  <c:v>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81-42F5-8736-A6E5869A0CFA}"/>
            </c:ext>
          </c:extLst>
        </c:ser>
        <c:ser>
          <c:idx val="3"/>
          <c:order val="5"/>
          <c:tx>
            <c:strRef>
              <c:f>戦況支配率!$E$54:$E$55</c:f>
              <c:strCache>
                <c:ptCount val="2"/>
                <c:pt idx="0">
                  <c:v>機甲連隊戦力数値比較</c:v>
                </c:pt>
                <c:pt idx="1">
                  <c:v>連合軍</c:v>
                </c:pt>
              </c:strCache>
            </c:strRef>
          </c:tx>
          <c:spPr>
            <a:ln w="444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戦況支配率!$C$56:$C$67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戦況支配率!$E$56:$E$67</c:f>
              <c:numCache>
                <c:formatCode>General</c:formatCode>
                <c:ptCount val="12"/>
                <c:pt idx="0">
                  <c:v>19</c:v>
                </c:pt>
                <c:pt idx="1">
                  <c:v>49</c:v>
                </c:pt>
                <c:pt idx="2">
                  <c:v>49</c:v>
                </c:pt>
                <c:pt idx="3">
                  <c:v>49</c:v>
                </c:pt>
                <c:pt idx="4">
                  <c:v>74</c:v>
                </c:pt>
                <c:pt idx="5">
                  <c:v>89</c:v>
                </c:pt>
                <c:pt idx="6">
                  <c:v>107</c:v>
                </c:pt>
                <c:pt idx="7">
                  <c:v>107</c:v>
                </c:pt>
                <c:pt idx="8">
                  <c:v>107</c:v>
                </c:pt>
                <c:pt idx="9">
                  <c:v>122</c:v>
                </c:pt>
                <c:pt idx="10">
                  <c:v>122</c:v>
                </c:pt>
                <c:pt idx="11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B81-42F5-8736-A6E5869A0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4655744"/>
        <c:axId val="234657280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戦況支配率!$X$2:$X$4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連隊数</c:v>
                      </c:pt>
                    </c:strCache>
                  </c:strRef>
                </c:tx>
                <c:spPr>
                  <a:ln w="47625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戦況支配率!$X$5:$X$16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57</c:v>
                      </c:pt>
                      <c:pt idx="1">
                        <c:v>60</c:v>
                      </c:pt>
                      <c:pt idx="2">
                        <c:v>62</c:v>
                      </c:pt>
                      <c:pt idx="3">
                        <c:v>62</c:v>
                      </c:pt>
                      <c:pt idx="4">
                        <c:v>65</c:v>
                      </c:pt>
                      <c:pt idx="5">
                        <c:v>65</c:v>
                      </c:pt>
                      <c:pt idx="6">
                        <c:v>70</c:v>
                      </c:pt>
                      <c:pt idx="7">
                        <c:v>73</c:v>
                      </c:pt>
                      <c:pt idx="8">
                        <c:v>76</c:v>
                      </c:pt>
                      <c:pt idx="9">
                        <c:v>76</c:v>
                      </c:pt>
                      <c:pt idx="10">
                        <c:v>79</c:v>
                      </c:pt>
                      <c:pt idx="11">
                        <c:v>79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5F1B-416A-9FC7-523886A9DAAE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戦況支配率!$Y$2:$Y$4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攻撃力Total</c:v>
                      </c:pt>
                    </c:strCache>
                  </c:strRef>
                </c:tx>
                <c:spPr>
                  <a:ln w="444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戦況支配率!$Y$5:$Y$16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198</c:v>
                      </c:pt>
                      <c:pt idx="1">
                        <c:v>216</c:v>
                      </c:pt>
                      <c:pt idx="2">
                        <c:v>226</c:v>
                      </c:pt>
                      <c:pt idx="3">
                        <c:v>226</c:v>
                      </c:pt>
                      <c:pt idx="4">
                        <c:v>232</c:v>
                      </c:pt>
                      <c:pt idx="5">
                        <c:v>232</c:v>
                      </c:pt>
                      <c:pt idx="6">
                        <c:v>256</c:v>
                      </c:pt>
                      <c:pt idx="7">
                        <c:v>262</c:v>
                      </c:pt>
                      <c:pt idx="8">
                        <c:v>268</c:v>
                      </c:pt>
                      <c:pt idx="9">
                        <c:v>268</c:v>
                      </c:pt>
                      <c:pt idx="10">
                        <c:v>274</c:v>
                      </c:pt>
                      <c:pt idx="11">
                        <c:v>274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1B-416A-9FC7-523886A9DAAE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戦況支配率!$AA$2:$AA$4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連隊数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戦況支配率!$AA$5:$AA$16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22</c:v>
                      </c:pt>
                      <c:pt idx="1">
                        <c:v>31</c:v>
                      </c:pt>
                      <c:pt idx="2">
                        <c:v>42</c:v>
                      </c:pt>
                      <c:pt idx="3">
                        <c:v>42</c:v>
                      </c:pt>
                      <c:pt idx="4">
                        <c:v>59</c:v>
                      </c:pt>
                      <c:pt idx="5">
                        <c:v>68</c:v>
                      </c:pt>
                      <c:pt idx="6">
                        <c:v>74</c:v>
                      </c:pt>
                      <c:pt idx="7">
                        <c:v>77</c:v>
                      </c:pt>
                      <c:pt idx="8">
                        <c:v>77</c:v>
                      </c:pt>
                      <c:pt idx="9">
                        <c:v>80</c:v>
                      </c:pt>
                      <c:pt idx="10">
                        <c:v>83</c:v>
                      </c:pt>
                      <c:pt idx="11">
                        <c:v>83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B81-42F5-8736-A6E5869A0CFA}"/>
                  </c:ext>
                </c:extLst>
              </c15:ser>
            </c15:filteredLineSeries>
            <c15:filteredLineSeries>
              <c15:ser>
                <c:idx val="2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戦況支配率!$AB$2:$AB$4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攻撃力Total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戦況支配率!$AB$5:$AB$16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73</c:v>
                      </c:pt>
                      <c:pt idx="1">
                        <c:v>112</c:v>
                      </c:pt>
                      <c:pt idx="2">
                        <c:v>145</c:v>
                      </c:pt>
                      <c:pt idx="3">
                        <c:v>145</c:v>
                      </c:pt>
                      <c:pt idx="4">
                        <c:v>206</c:v>
                      </c:pt>
                      <c:pt idx="5">
                        <c:v>239</c:v>
                      </c:pt>
                      <c:pt idx="6">
                        <c:v>266</c:v>
                      </c:pt>
                      <c:pt idx="7">
                        <c:v>275</c:v>
                      </c:pt>
                      <c:pt idx="8">
                        <c:v>275</c:v>
                      </c:pt>
                      <c:pt idx="9">
                        <c:v>290</c:v>
                      </c:pt>
                      <c:pt idx="10">
                        <c:v>299</c:v>
                      </c:pt>
                      <c:pt idx="11">
                        <c:v>299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B81-42F5-8736-A6E5869A0CFA}"/>
                  </c:ext>
                </c:extLst>
              </c15:ser>
            </c15:filteredLineSeries>
            <c15:filteredLineSeries>
              <c15:ser>
                <c:idx val="4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戦況支配率!$AD$2:$AD$4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独逸軍</c:v>
                      </c:pt>
                      <c:pt idx="2">
                        <c:v>支配率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戦況支配率!$AD$5:$AD$16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0.6428571428571429</c:v>
                      </c:pt>
                      <c:pt idx="1">
                        <c:v>0.542713567839196</c:v>
                      </c:pt>
                      <c:pt idx="2">
                        <c:v>0.5</c:v>
                      </c:pt>
                      <c:pt idx="3">
                        <c:v>0.5</c:v>
                      </c:pt>
                      <c:pt idx="4">
                        <c:v>0.41726618705035973</c:v>
                      </c:pt>
                      <c:pt idx="5">
                        <c:v>0.38032786885245901</c:v>
                      </c:pt>
                      <c:pt idx="6">
                        <c:v>0.37536656891495601</c:v>
                      </c:pt>
                      <c:pt idx="7">
                        <c:v>0.37428571428571428</c:v>
                      </c:pt>
                      <c:pt idx="8">
                        <c:v>0.37960339943342775</c:v>
                      </c:pt>
                      <c:pt idx="9">
                        <c:v>0.3641304347826087</c:v>
                      </c:pt>
                      <c:pt idx="10">
                        <c:v>0.36339522546419101</c:v>
                      </c:pt>
                      <c:pt idx="11">
                        <c:v>0.36339522546419101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B81-42F5-8736-A6E5869A0CFA}"/>
                  </c:ext>
                </c:extLst>
              </c15:ser>
            </c15:filteredLineSeries>
            <c15:filteredLineSeries>
              <c15:ser>
                <c:idx val="5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戦況支配率!$AE$2:$AE$4</c15:sqref>
                        </c15:formulaRef>
                      </c:ext>
                    </c:extLst>
                    <c:strCache>
                      <c:ptCount val="3"/>
                      <c:pt idx="0">
                        <c:v>戦況支配指数</c:v>
                      </c:pt>
                      <c:pt idx="1">
                        <c:v>連合軍</c:v>
                      </c:pt>
                      <c:pt idx="2">
                        <c:v>支配率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戦況支配率!$W$5:$W$16</c15:sqref>
                        </c15:formulaRef>
                      </c:ext>
                    </c:extLst>
                    <c:strCache>
                      <c:ptCount val="12"/>
                      <c:pt idx="0">
                        <c:v>1Turn</c:v>
                      </c:pt>
                      <c:pt idx="1">
                        <c:v>2Turn</c:v>
                      </c:pt>
                      <c:pt idx="2">
                        <c:v>3Turn</c:v>
                      </c:pt>
                      <c:pt idx="3">
                        <c:v>4Turn</c:v>
                      </c:pt>
                      <c:pt idx="4">
                        <c:v>5Turn</c:v>
                      </c:pt>
                      <c:pt idx="5">
                        <c:v>6Turn</c:v>
                      </c:pt>
                      <c:pt idx="6">
                        <c:v>7Turn</c:v>
                      </c:pt>
                      <c:pt idx="7">
                        <c:v>8Turn</c:v>
                      </c:pt>
                      <c:pt idx="8">
                        <c:v>9Turn</c:v>
                      </c:pt>
                      <c:pt idx="9">
                        <c:v>10Turn</c:v>
                      </c:pt>
                      <c:pt idx="10">
                        <c:v>11Turn</c:v>
                      </c:pt>
                      <c:pt idx="11">
                        <c:v>12Turn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戦況支配率!$AE$5:$AE$16</c15:sqref>
                        </c15:formulaRef>
                      </c:ext>
                    </c:extLst>
                    <c:numCache>
                      <c:formatCode>0.00%</c:formatCode>
                      <c:ptCount val="12"/>
                      <c:pt idx="0">
                        <c:v>0.23778501628664495</c:v>
                      </c:pt>
                      <c:pt idx="1">
                        <c:v>0.30684931506849317</c:v>
                      </c:pt>
                      <c:pt idx="2">
                        <c:v>0.35539215686274511</c:v>
                      </c:pt>
                      <c:pt idx="3">
                        <c:v>0.35539215686274511</c:v>
                      </c:pt>
                      <c:pt idx="4">
                        <c:v>0.43096234309623432</c:v>
                      </c:pt>
                      <c:pt idx="5">
                        <c:v>0.46771037181996084</c:v>
                      </c:pt>
                      <c:pt idx="6">
                        <c:v>0.47330960854092524</c:v>
                      </c:pt>
                      <c:pt idx="7">
                        <c:v>0.47413793103448276</c:v>
                      </c:pt>
                      <c:pt idx="8">
                        <c:v>0.46689303904923601</c:v>
                      </c:pt>
                      <c:pt idx="9">
                        <c:v>0.48013245033112584</c:v>
                      </c:pt>
                      <c:pt idx="10">
                        <c:v>0.48070739549839231</c:v>
                      </c:pt>
                      <c:pt idx="11">
                        <c:v>0.48070739549839231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B81-42F5-8736-A6E5869A0CFA}"/>
                  </c:ext>
                </c:extLst>
              </c15:ser>
            </c15:filteredLineSeries>
          </c:ext>
        </c:extLst>
      </c:lineChart>
      <c:catAx>
        <c:axId val="2346557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657280"/>
        <c:crosses val="autoZero"/>
        <c:auto val="1"/>
        <c:lblAlgn val="ctr"/>
        <c:lblOffset val="100"/>
        <c:noMultiLvlLbl val="0"/>
      </c:catAx>
      <c:valAx>
        <c:axId val="234657280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34655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ドイツ軍「戦況支配指数」</a:t>
            </a:r>
            <a:endParaRPr lang="en-US" altLang="en-US" b="1"/>
          </a:p>
        </c:rich>
      </c:tx>
      <c:layout>
        <c:manualLayout>
          <c:xMode val="edge"/>
          <c:yMode val="edge"/>
          <c:x val="0.34533616287654767"/>
          <c:y val="5.68720379146919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2"/>
          <c:tx>
            <c:strRef>
              <c:f>戦況支配率!$AG$3:$AG$4</c:f>
              <c:strCache>
                <c:ptCount val="2"/>
                <c:pt idx="0">
                  <c:v>戦況支配指数（ユニット数換算）</c:v>
                </c:pt>
                <c:pt idx="1">
                  <c:v>許容残存数・米軍（連隊）</c:v>
                </c:pt>
              </c:strCache>
            </c:strRef>
          </c:tx>
          <c:spPr>
            <a:ln w="60325" cap="rnd">
              <a:solidFill>
                <a:srgbClr val="9BBB59">
                  <a:lumMod val="50000"/>
                </a:srgb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2.7387387387387389E-2"/>
                  <c:y val="3.12631461719918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B3-4C3F-A2DE-3175C05B23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accent3">
                        <a:lumMod val="50000"/>
                      </a:schemeClr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戦況支配率!$AF$5:$AF$16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戦況支配率!$AG$5:$AG$16</c:f>
              <c:numCache>
                <c:formatCode>0.0_ </c:formatCode>
                <c:ptCount val="12"/>
                <c:pt idx="0">
                  <c:v>34.663129973474796</c:v>
                </c:pt>
                <c:pt idx="1">
                  <c:v>36.457350272232311</c:v>
                </c:pt>
                <c:pt idx="2">
                  <c:v>38.833430742255992</c:v>
                </c:pt>
                <c:pt idx="3">
                  <c:v>38.833430742255992</c:v>
                </c:pt>
                <c:pt idx="4">
                  <c:v>39.647999999999996</c:v>
                </c:pt>
                <c:pt idx="5">
                  <c:v>39.529411764705884</c:v>
                </c:pt>
                <c:pt idx="6">
                  <c:v>43.003350989082264</c:v>
                </c:pt>
                <c:pt idx="7">
                  <c:v>44.135222419001984</c:v>
                </c:pt>
                <c:pt idx="8">
                  <c:v>45.1459527034066</c:v>
                </c:pt>
                <c:pt idx="9">
                  <c:v>44.87143711381303</c:v>
                </c:pt>
                <c:pt idx="10">
                  <c:v>46.000963205548061</c:v>
                </c:pt>
                <c:pt idx="11">
                  <c:v>46.000963205548061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81-42F5-8736-A6E5869A0CFA}"/>
            </c:ext>
          </c:extLst>
        </c:ser>
        <c:ser>
          <c:idx val="3"/>
          <c:order val="5"/>
          <c:tx>
            <c:strRef>
              <c:f>戦況支配率!$AH$3:$AH$4</c:f>
              <c:strCache>
                <c:ptCount val="2"/>
                <c:pt idx="0">
                  <c:v>戦況支配指数（ユニット数換算）</c:v>
                </c:pt>
                <c:pt idx="1">
                  <c:v>要除去数・米軍（連隊）</c:v>
                </c:pt>
              </c:strCache>
            </c:strRef>
          </c:tx>
          <c:spPr>
            <a:ln w="571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rgbClr val="FF0000"/>
                    </a:solidFill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戦況支配率!$AF$5:$AF$16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戦況支配率!$AH$5:$AH$16</c:f>
              <c:numCache>
                <c:formatCode>0.0_ </c:formatCode>
                <c:ptCount val="12"/>
                <c:pt idx="0">
                  <c:v>-12.663129973474796</c:v>
                </c:pt>
                <c:pt idx="1">
                  <c:v>-5.4573502722323113</c:v>
                </c:pt>
                <c:pt idx="2">
                  <c:v>3.1665692577440083</c:v>
                </c:pt>
                <c:pt idx="3">
                  <c:v>3.1665692577440083</c:v>
                </c:pt>
                <c:pt idx="4">
                  <c:v>19.352000000000004</c:v>
                </c:pt>
                <c:pt idx="5">
                  <c:v>28.470588235294116</c:v>
                </c:pt>
                <c:pt idx="6">
                  <c:v>30.996649010917736</c:v>
                </c:pt>
                <c:pt idx="7">
                  <c:v>32.864777580998016</c:v>
                </c:pt>
                <c:pt idx="8">
                  <c:v>31.8540472965934</c:v>
                </c:pt>
                <c:pt idx="9">
                  <c:v>35.12856288618697</c:v>
                </c:pt>
                <c:pt idx="10">
                  <c:v>36.999036794451939</c:v>
                </c:pt>
                <c:pt idx="11">
                  <c:v>36.999036794451939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B81-42F5-8736-A6E5869A0CFA}"/>
            </c:ext>
          </c:extLst>
        </c:ser>
        <c:ser>
          <c:idx val="1"/>
          <c:order val="8"/>
          <c:tx>
            <c:strRef>
              <c:f>戦況支配率!$AI$3:$AI$4</c:f>
              <c:strCache>
                <c:ptCount val="2"/>
                <c:pt idx="0">
                  <c:v>戦況支配指数（ユニット数換算）</c:v>
                </c:pt>
                <c:pt idx="1">
                  <c:v>累積数・米軍（連隊）</c:v>
                </c:pt>
              </c:strCache>
            </c:strRef>
          </c:tx>
          <c:spPr>
            <a:ln w="63500">
              <a:solidFill>
                <a:srgbClr val="002060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1427216690374585E-2"/>
                  <c:y val="-6.6732718271402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B3-4C3F-A2DE-3175C05B23F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戦況支配率!$AF$5:$AF$16</c:f>
              <c:strCache>
                <c:ptCount val="12"/>
                <c:pt idx="0">
                  <c:v>1Turn</c:v>
                </c:pt>
                <c:pt idx="1">
                  <c:v>2Turn</c:v>
                </c:pt>
                <c:pt idx="2">
                  <c:v>3Turn</c:v>
                </c:pt>
                <c:pt idx="3">
                  <c:v>4Turn</c:v>
                </c:pt>
                <c:pt idx="4">
                  <c:v>5Turn</c:v>
                </c:pt>
                <c:pt idx="5">
                  <c:v>6Turn</c:v>
                </c:pt>
                <c:pt idx="6">
                  <c:v>7Turn</c:v>
                </c:pt>
                <c:pt idx="7">
                  <c:v>8Turn</c:v>
                </c:pt>
                <c:pt idx="8">
                  <c:v>9Turn</c:v>
                </c:pt>
                <c:pt idx="9">
                  <c:v>10Turn</c:v>
                </c:pt>
                <c:pt idx="10">
                  <c:v>11Turn</c:v>
                </c:pt>
                <c:pt idx="11">
                  <c:v>12Turn</c:v>
                </c:pt>
              </c:strCache>
            </c:strRef>
          </c:cat>
          <c:val>
            <c:numRef>
              <c:f>戦況支配率!$AI$5:$AI$16</c:f>
              <c:numCache>
                <c:formatCode>0_ </c:formatCode>
                <c:ptCount val="12"/>
                <c:pt idx="0">
                  <c:v>22</c:v>
                </c:pt>
                <c:pt idx="1">
                  <c:v>31</c:v>
                </c:pt>
                <c:pt idx="2">
                  <c:v>42</c:v>
                </c:pt>
                <c:pt idx="3">
                  <c:v>42</c:v>
                </c:pt>
                <c:pt idx="4">
                  <c:v>59</c:v>
                </c:pt>
                <c:pt idx="5">
                  <c:v>68</c:v>
                </c:pt>
                <c:pt idx="6">
                  <c:v>74</c:v>
                </c:pt>
                <c:pt idx="7">
                  <c:v>77</c:v>
                </c:pt>
                <c:pt idx="8">
                  <c:v>77</c:v>
                </c:pt>
                <c:pt idx="9">
                  <c:v>80</c:v>
                </c:pt>
                <c:pt idx="10">
                  <c:v>83</c:v>
                </c:pt>
                <c:pt idx="11">
                  <c:v>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0F-4027-B6D1-E3D576E1E6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8898176"/>
        <c:axId val="259039232"/>
        <c:extLst>
          <c:ext xmlns:c15="http://schemas.microsoft.com/office/drawing/2012/chart" uri="{02D57815-91ED-43cb-92C2-25804820EDAC}">
            <c15:filteredLineSeries>
              <c15:ser>
                <c:idx val="6"/>
                <c:order val="0"/>
                <c:tx>
                  <c:strRef>
                    <c:extLst>
                      <c:ext uri="{02D57815-91ED-43cb-92C2-25804820EDAC}">
                        <c15:formulaRef>
                          <c15:sqref>[1]Chart1!$X$2:$X$4</c15:sqref>
                        </c15:formulaRef>
                      </c:ext>
                    </c:extLst>
                    <c:strCache>
                      <c:ptCount val="1"/>
                      <c:pt idx="0">
                        <c:v>#REF! #REF! #REF!</c:v>
                      </c:pt>
                    </c:strCache>
                  </c:strRef>
                </c:tx>
                <c:spPr>
                  <a:ln w="47625" cap="rnd">
                    <a:solidFill>
                      <a:srgbClr val="00B0F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[1]Chart1!$W$5:$W$16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[1]Chart1!$X$5:$X$16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6-5F1B-416A-9FC7-523886A9DAAE}"/>
                  </c:ext>
                </c:extLst>
              </c15:ser>
            </c15:filteredLineSeries>
            <c15:filteredLineSeries>
              <c15:ser>
                <c:idx val="7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[1]Chart1!$Y$2:$Y$4</c15:sqref>
                        </c15:formulaRef>
                      </c:ext>
                    </c:extLst>
                    <c:strCache>
                      <c:ptCount val="1"/>
                      <c:pt idx="0">
                        <c:v>#REF! #REF! #REF!</c:v>
                      </c:pt>
                    </c:strCache>
                  </c:strRef>
                </c:tx>
                <c:spPr>
                  <a:ln w="44450" cap="rnd">
                    <a:solidFill>
                      <a:srgbClr val="FF000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[1]Chart1!$W$5:$W$16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[1]Chart1!$Y$5:$Y$16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5F1B-416A-9FC7-523886A9DAAE}"/>
                  </c:ext>
                </c:extLst>
              </c15:ser>
            </c15:filteredLineSeries>
            <c15:filteredLineSeries>
              <c15:ser>
                <c:idx val="2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[1]Chart1!$AA$2:$AA$4</c15:sqref>
                        </c15:formulaRef>
                      </c:ext>
                    </c:extLst>
                    <c:strCache>
                      <c:ptCount val="1"/>
                      <c:pt idx="0">
                        <c:v>#REF! #REF! 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[1]Chart1!$W$5:$W$16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[1]Chart1!$AA$5:$AA$16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8B81-42F5-8736-A6E5869A0CFA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[1]Chart1!$AB$2:$AB$4</c15:sqref>
                        </c15:formulaRef>
                      </c:ext>
                    </c:extLst>
                    <c:strCache>
                      <c:ptCount val="1"/>
                      <c:pt idx="0">
                        <c:v>#REF! #REF! 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[1]Chart1!$W$5:$W$16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[1]Chart1!$AB$5:$AB$16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8B81-42F5-8736-A6E5869A0CFA}"/>
                  </c:ext>
                </c:extLst>
              </c15:ser>
            </c15:filteredLineSeries>
            <c15:filteredLineSeries>
              <c15:ser>
                <c:idx val="5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[1]Chart1!$AD$2:$AD$4</c15:sqref>
                        </c15:formulaRef>
                      </c:ext>
                    </c:extLst>
                    <c:strCache>
                      <c:ptCount val="1"/>
                      <c:pt idx="0">
                        <c:v>#REF! #REF! 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[1]Chart1!$W$5:$W$16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[1]Chart1!$AD$5:$AD$16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8B81-42F5-8736-A6E5869A0CFA}"/>
                  </c:ext>
                </c:extLst>
              </c15:ser>
            </c15:filteredLineSeries>
            <c15:filteredLine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[1]Chart1!$AE$2:$AE$4</c15:sqref>
                        </c15:formulaRef>
                      </c:ext>
                    </c:extLst>
                    <c:strCache>
                      <c:ptCount val="1"/>
                      <c:pt idx="0">
                        <c:v>#REF! #REF! #REF!</c:v>
                      </c:pt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[1]Chart1!$W$5:$W$16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[1]Chart1!$AE$5:$AE$16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8B81-42F5-8736-A6E5869A0CFA}"/>
                  </c:ext>
                </c:extLst>
              </c15:ser>
            </c15:filteredLineSeries>
          </c:ext>
        </c:extLst>
      </c:lineChart>
      <c:catAx>
        <c:axId val="258898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solidFill>
              <a:sysClr val="windowText" lastClr="000000">
                <a:lumMod val="15000"/>
                <a:lumOff val="85000"/>
              </a:sys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9039232"/>
        <c:crosses val="autoZero"/>
        <c:auto val="1"/>
        <c:lblAlgn val="ctr"/>
        <c:lblOffset val="100"/>
        <c:noMultiLvlLbl val="0"/>
      </c:catAx>
      <c:valAx>
        <c:axId val="259039232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5889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687916</xdr:colOff>
      <xdr:row>19</xdr:row>
      <xdr:rowOff>57150</xdr:rowOff>
    </xdr:from>
    <xdr:to>
      <xdr:col>28</xdr:col>
      <xdr:colOff>370416</xdr:colOff>
      <xdr:row>37</xdr:row>
      <xdr:rowOff>42333</xdr:rowOff>
    </xdr:to>
    <xdr:graphicFrame macro="">
      <xdr:nvGraphicFramePr>
        <xdr:cNvPr id="15" name="グラフ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0</xdr:colOff>
      <xdr:row>41</xdr:row>
      <xdr:rowOff>0</xdr:rowOff>
    </xdr:from>
    <xdr:to>
      <xdr:col>28</xdr:col>
      <xdr:colOff>370417</xdr:colOff>
      <xdr:row>57</xdr:row>
      <xdr:rowOff>33867</xdr:rowOff>
    </xdr:to>
    <xdr:graphicFrame macro="">
      <xdr:nvGraphicFramePr>
        <xdr:cNvPr id="16" name="グラフ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624417</xdr:colOff>
      <xdr:row>60</xdr:row>
      <xdr:rowOff>21167</xdr:rowOff>
    </xdr:from>
    <xdr:to>
      <xdr:col>28</xdr:col>
      <xdr:colOff>571501</xdr:colOff>
      <xdr:row>80</xdr:row>
      <xdr:rowOff>59266</xdr:rowOff>
    </xdr:to>
    <xdr:graphicFrame macro="">
      <xdr:nvGraphicFramePr>
        <xdr:cNvPr id="17" name="グラフ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63500</xdr:colOff>
      <xdr:row>33</xdr:row>
      <xdr:rowOff>146051</xdr:rowOff>
    </xdr:from>
    <xdr:to>
      <xdr:col>8</xdr:col>
      <xdr:colOff>772584</xdr:colOff>
      <xdr:row>50</xdr:row>
      <xdr:rowOff>10584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10583</xdr:colOff>
      <xdr:row>34</xdr:row>
      <xdr:rowOff>0</xdr:rowOff>
    </xdr:from>
    <xdr:to>
      <xdr:col>18</xdr:col>
      <xdr:colOff>0</xdr:colOff>
      <xdr:row>50</xdr:row>
      <xdr:rowOff>33867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10583</xdr:colOff>
      <xdr:row>52</xdr:row>
      <xdr:rowOff>0</xdr:rowOff>
    </xdr:from>
    <xdr:to>
      <xdr:col>18</xdr:col>
      <xdr:colOff>0</xdr:colOff>
      <xdr:row>68</xdr:row>
      <xdr:rowOff>33867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10582</xdr:colOff>
      <xdr:row>53</xdr:row>
      <xdr:rowOff>30692</xdr:rowOff>
    </xdr:from>
    <xdr:to>
      <xdr:col>8</xdr:col>
      <xdr:colOff>719666</xdr:colOff>
      <xdr:row>69</xdr:row>
      <xdr:rowOff>64559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</xdr:col>
      <xdr:colOff>571501</xdr:colOff>
      <xdr:row>17</xdr:row>
      <xdr:rowOff>57149</xdr:rowOff>
    </xdr:from>
    <xdr:to>
      <xdr:col>34</xdr:col>
      <xdr:colOff>1171576</xdr:colOff>
      <xdr:row>46</xdr:row>
      <xdr:rowOff>114299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hart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05"/>
  <sheetViews>
    <sheetView showGridLines="0" tabSelected="1" topLeftCell="F68" zoomScale="80" zoomScaleNormal="80" zoomScaleSheetLayoutView="100" workbookViewId="0">
      <selection activeCell="O103" sqref="O103"/>
    </sheetView>
  </sheetViews>
  <sheetFormatPr defaultRowHeight="13.5" x14ac:dyDescent="0.15"/>
  <cols>
    <col min="1" max="1" width="9.375" customWidth="1"/>
    <col min="2" max="2" width="16.625" customWidth="1"/>
    <col min="3" max="3" width="9.75" customWidth="1"/>
    <col min="4" max="4" width="10.125" customWidth="1"/>
    <col min="5" max="5" width="20.375" customWidth="1"/>
    <col min="6" max="6" width="21.5" customWidth="1"/>
    <col min="7" max="7" width="16.875" customWidth="1"/>
    <col min="8" max="8" width="4.125" customWidth="1"/>
    <col min="9" max="9" width="16.875" customWidth="1"/>
    <col min="10" max="10" width="10.625" customWidth="1"/>
    <col min="11" max="11" width="10.875" customWidth="1"/>
    <col min="12" max="12" width="12.25" customWidth="1"/>
    <col min="13" max="13" width="9.75" customWidth="1"/>
    <col min="14" max="14" width="11.625" customWidth="1"/>
    <col min="15" max="15" width="23.875" customWidth="1"/>
    <col min="16" max="16" width="21.25" customWidth="1"/>
    <col min="17" max="17" width="21.375" customWidth="1"/>
  </cols>
  <sheetData>
    <row r="1" spans="1:17" x14ac:dyDescent="0.15">
      <c r="B1" s="11"/>
      <c r="C1" s="11"/>
      <c r="D1" s="11"/>
      <c r="E1" s="11"/>
      <c r="F1" s="11"/>
      <c r="G1" s="62"/>
      <c r="H1" s="62"/>
      <c r="I1" s="62"/>
      <c r="J1" s="62"/>
      <c r="K1" s="62"/>
      <c r="L1" s="62"/>
      <c r="M1" s="62"/>
      <c r="N1" s="62"/>
      <c r="O1" s="62"/>
    </row>
    <row r="6" spans="1:17" x14ac:dyDescent="0.15">
      <c r="C6" s="63"/>
      <c r="D6" s="63"/>
      <c r="E6" s="63"/>
      <c r="F6" s="63"/>
    </row>
    <row r="9" spans="1:17" x14ac:dyDescent="0.15">
      <c r="C9" s="63"/>
    </row>
    <row r="14" spans="1:17" x14ac:dyDescent="0.15">
      <c r="J14">
        <v>36</v>
      </c>
    </row>
    <row r="15" spans="1:17" x14ac:dyDescent="0.15">
      <c r="A15" s="17" t="s">
        <v>19</v>
      </c>
      <c r="B15" s="18"/>
      <c r="C15" s="18"/>
      <c r="D15" s="18"/>
      <c r="E15" s="18"/>
      <c r="F15" s="18"/>
      <c r="G15" s="19"/>
      <c r="H15" s="11"/>
      <c r="I15" s="20" t="s">
        <v>26</v>
      </c>
      <c r="J15" s="18"/>
      <c r="K15" s="18"/>
      <c r="L15" s="18"/>
      <c r="M15" s="18"/>
      <c r="N15" s="18"/>
      <c r="O15" s="18"/>
      <c r="P15" s="18"/>
      <c r="Q15" s="19"/>
    </row>
    <row r="16" spans="1:17" x14ac:dyDescent="0.15">
      <c r="A16" s="1"/>
      <c r="B16" s="9" t="s">
        <v>17</v>
      </c>
      <c r="C16" s="9" t="s">
        <v>12</v>
      </c>
      <c r="D16" s="10" t="s">
        <v>13</v>
      </c>
      <c r="E16" s="9" t="s">
        <v>18</v>
      </c>
      <c r="F16" s="9" t="s">
        <v>15</v>
      </c>
      <c r="G16" s="9" t="s">
        <v>16</v>
      </c>
      <c r="H16" s="12"/>
      <c r="I16" s="9"/>
      <c r="J16" s="1" t="s">
        <v>14</v>
      </c>
      <c r="K16" s="1" t="s">
        <v>20</v>
      </c>
      <c r="L16" s="9" t="s">
        <v>21</v>
      </c>
      <c r="M16" s="1" t="s">
        <v>22</v>
      </c>
      <c r="N16" s="1" t="s">
        <v>25</v>
      </c>
      <c r="O16" s="1" t="s">
        <v>24</v>
      </c>
      <c r="P16" s="1" t="s">
        <v>23</v>
      </c>
      <c r="Q16" s="1" t="s">
        <v>29</v>
      </c>
    </row>
    <row r="17" spans="1:17" x14ac:dyDescent="0.15">
      <c r="A17" s="1" t="s">
        <v>0</v>
      </c>
      <c r="B17" s="1">
        <v>21</v>
      </c>
      <c r="C17" s="1">
        <v>114</v>
      </c>
      <c r="D17" s="7">
        <f t="shared" ref="D17:D18" si="0">C17/B17</f>
        <v>5.4285714285714288</v>
      </c>
      <c r="E17" s="7">
        <v>2.57</v>
      </c>
      <c r="F17" s="1">
        <v>54</v>
      </c>
      <c r="G17" s="7">
        <v>2.714</v>
      </c>
      <c r="H17" s="13"/>
      <c r="I17" s="1" t="s">
        <v>0</v>
      </c>
      <c r="J17" s="14">
        <v>36</v>
      </c>
      <c r="K17" s="14">
        <v>84</v>
      </c>
      <c r="L17" s="14">
        <v>120</v>
      </c>
      <c r="M17" s="7">
        <v>2.33</v>
      </c>
      <c r="N17" s="7">
        <v>3.33</v>
      </c>
      <c r="O17" s="7">
        <v>1</v>
      </c>
      <c r="P17" s="7">
        <v>1.165</v>
      </c>
      <c r="Q17" s="7">
        <v>1.665</v>
      </c>
    </row>
    <row r="18" spans="1:17" x14ac:dyDescent="0.15">
      <c r="A18" s="1" t="s">
        <v>1</v>
      </c>
      <c r="B18" s="8">
        <v>23</v>
      </c>
      <c r="C18" s="8">
        <v>130</v>
      </c>
      <c r="D18" s="16">
        <f t="shared" si="0"/>
        <v>5.6521739130434785</v>
      </c>
      <c r="E18" s="16">
        <v>2.7</v>
      </c>
      <c r="F18" s="8">
        <v>62</v>
      </c>
      <c r="G18" s="16">
        <v>2.8250000000000002</v>
      </c>
      <c r="H18" s="13"/>
      <c r="I18" s="1" t="s">
        <v>1</v>
      </c>
      <c r="J18" s="14">
        <v>37</v>
      </c>
      <c r="K18" s="14">
        <v>86</v>
      </c>
      <c r="L18" s="14">
        <v>123</v>
      </c>
      <c r="M18" s="7">
        <v>2.3199999999999998</v>
      </c>
      <c r="N18" s="7">
        <v>3.32</v>
      </c>
      <c r="O18" s="7">
        <v>1</v>
      </c>
      <c r="P18" s="7">
        <v>1.1599999999999999</v>
      </c>
      <c r="Q18" s="7">
        <v>1.66</v>
      </c>
    </row>
    <row r="19" spans="1:17" x14ac:dyDescent="0.15">
      <c r="A19" s="1" t="s">
        <v>2</v>
      </c>
      <c r="B19" s="8">
        <v>25</v>
      </c>
      <c r="C19" s="8">
        <v>140</v>
      </c>
      <c r="D19" s="16">
        <f>C19/B19</f>
        <v>5.6</v>
      </c>
      <c r="E19" s="16">
        <f>F19/B19</f>
        <v>2.64</v>
      </c>
      <c r="F19" s="8">
        <v>66</v>
      </c>
      <c r="G19" s="16">
        <f>(C19/B19)/2</f>
        <v>2.8</v>
      </c>
      <c r="H19" s="13"/>
      <c r="I19" s="1" t="s">
        <v>2</v>
      </c>
      <c r="J19" s="14">
        <v>37</v>
      </c>
      <c r="K19" s="14">
        <v>86</v>
      </c>
      <c r="L19" s="14">
        <v>123</v>
      </c>
      <c r="M19" s="7">
        <f>K19/J19</f>
        <v>2.3243243243243241</v>
      </c>
      <c r="N19" s="7">
        <f>L19/J19</f>
        <v>3.3243243243243241</v>
      </c>
      <c r="O19" s="7">
        <v>1</v>
      </c>
      <c r="P19" s="7">
        <f>(K19/J19)/2</f>
        <v>1.1621621621621621</v>
      </c>
      <c r="Q19" s="7">
        <f>(L19/J19)/2</f>
        <v>1.6621621621621621</v>
      </c>
    </row>
    <row r="20" spans="1:17" x14ac:dyDescent="0.15">
      <c r="A20" s="1" t="s">
        <v>3</v>
      </c>
      <c r="B20" s="1">
        <v>25</v>
      </c>
      <c r="C20" s="1">
        <v>140</v>
      </c>
      <c r="D20" s="7">
        <f t="shared" ref="D20:D28" si="1">C20/B20</f>
        <v>5.6</v>
      </c>
      <c r="E20" s="7">
        <f t="shared" ref="E20:E28" si="2">F20/B20</f>
        <v>2.64</v>
      </c>
      <c r="F20" s="1">
        <v>66</v>
      </c>
      <c r="G20" s="7">
        <f t="shared" ref="G20:G28" si="3">(C20/B20)/2</f>
        <v>2.8</v>
      </c>
      <c r="H20" s="13"/>
      <c r="I20" s="1" t="s">
        <v>3</v>
      </c>
      <c r="J20" s="14">
        <v>37</v>
      </c>
      <c r="K20" s="14">
        <v>86</v>
      </c>
      <c r="L20" s="14">
        <v>123</v>
      </c>
      <c r="M20" s="7">
        <f t="shared" ref="M20:M28" si="4">K20/J20</f>
        <v>2.3243243243243241</v>
      </c>
      <c r="N20" s="7">
        <f t="shared" ref="N20:N28" si="5">L20/J20</f>
        <v>3.3243243243243241</v>
      </c>
      <c r="O20" s="7">
        <v>1</v>
      </c>
      <c r="P20" s="7">
        <f t="shared" ref="P20:P28" si="6">(K20/J20)/2</f>
        <v>1.1621621621621621</v>
      </c>
      <c r="Q20" s="7">
        <f t="shared" ref="Q20:Q28" si="7">(L20/J20)/2</f>
        <v>1.6621621621621621</v>
      </c>
    </row>
    <row r="21" spans="1:17" x14ac:dyDescent="0.15">
      <c r="A21" s="1" t="s">
        <v>4</v>
      </c>
      <c r="B21" s="1">
        <v>25</v>
      </c>
      <c r="C21" s="1">
        <v>140</v>
      </c>
      <c r="D21" s="7">
        <f t="shared" si="1"/>
        <v>5.6</v>
      </c>
      <c r="E21" s="7">
        <f t="shared" si="2"/>
        <v>2.64</v>
      </c>
      <c r="F21" s="1">
        <v>66</v>
      </c>
      <c r="G21" s="7">
        <f t="shared" si="3"/>
        <v>2.8</v>
      </c>
      <c r="H21" s="13"/>
      <c r="I21" s="8" t="s">
        <v>4</v>
      </c>
      <c r="J21" s="15">
        <v>40</v>
      </c>
      <c r="K21" s="15">
        <v>92</v>
      </c>
      <c r="L21" s="15">
        <v>132</v>
      </c>
      <c r="M21" s="16">
        <f t="shared" si="4"/>
        <v>2.2999999999999998</v>
      </c>
      <c r="N21" s="16">
        <f t="shared" si="5"/>
        <v>3.3</v>
      </c>
      <c r="O21" s="16">
        <v>1</v>
      </c>
      <c r="P21" s="16">
        <f t="shared" si="6"/>
        <v>1.1499999999999999</v>
      </c>
      <c r="Q21" s="16">
        <f t="shared" si="7"/>
        <v>1.65</v>
      </c>
    </row>
    <row r="22" spans="1:17" x14ac:dyDescent="0.15">
      <c r="A22" s="1" t="s">
        <v>5</v>
      </c>
      <c r="B22" s="1">
        <v>25</v>
      </c>
      <c r="C22" s="1">
        <v>140</v>
      </c>
      <c r="D22" s="7">
        <f t="shared" si="1"/>
        <v>5.6</v>
      </c>
      <c r="E22" s="7">
        <f t="shared" si="2"/>
        <v>2.64</v>
      </c>
      <c r="F22" s="1">
        <v>66</v>
      </c>
      <c r="G22" s="7">
        <f t="shared" si="3"/>
        <v>2.8</v>
      </c>
      <c r="H22" s="13"/>
      <c r="I22" s="1" t="s">
        <v>5</v>
      </c>
      <c r="J22" s="14">
        <v>40</v>
      </c>
      <c r="K22" s="14">
        <v>92</v>
      </c>
      <c r="L22" s="14">
        <v>132</v>
      </c>
      <c r="M22" s="7">
        <f t="shared" si="4"/>
        <v>2.2999999999999998</v>
      </c>
      <c r="N22" s="7">
        <f t="shared" si="5"/>
        <v>3.3</v>
      </c>
      <c r="O22" s="7">
        <v>1</v>
      </c>
      <c r="P22" s="7">
        <f t="shared" si="6"/>
        <v>1.1499999999999999</v>
      </c>
      <c r="Q22" s="7">
        <f t="shared" si="7"/>
        <v>1.65</v>
      </c>
    </row>
    <row r="23" spans="1:17" x14ac:dyDescent="0.15">
      <c r="A23" s="1" t="s">
        <v>6</v>
      </c>
      <c r="B23" s="8">
        <v>30</v>
      </c>
      <c r="C23" s="8">
        <v>164</v>
      </c>
      <c r="D23" s="16">
        <f t="shared" si="1"/>
        <v>5.4666666666666668</v>
      </c>
      <c r="E23" s="16">
        <f t="shared" si="2"/>
        <v>2.5333333333333332</v>
      </c>
      <c r="F23" s="8">
        <v>76</v>
      </c>
      <c r="G23" s="16">
        <f t="shared" si="3"/>
        <v>2.7333333333333334</v>
      </c>
      <c r="H23" s="13"/>
      <c r="I23" s="1" t="s">
        <v>6</v>
      </c>
      <c r="J23" s="14">
        <v>40</v>
      </c>
      <c r="K23" s="14">
        <v>92</v>
      </c>
      <c r="L23" s="14">
        <v>132</v>
      </c>
      <c r="M23" s="7">
        <f t="shared" si="4"/>
        <v>2.2999999999999998</v>
      </c>
      <c r="N23" s="7">
        <f t="shared" si="5"/>
        <v>3.3</v>
      </c>
      <c r="O23" s="7">
        <v>1</v>
      </c>
      <c r="P23" s="7">
        <f t="shared" si="6"/>
        <v>1.1499999999999999</v>
      </c>
      <c r="Q23" s="7">
        <f t="shared" si="7"/>
        <v>1.65</v>
      </c>
    </row>
    <row r="24" spans="1:17" x14ac:dyDescent="0.15">
      <c r="A24" s="1" t="s">
        <v>7</v>
      </c>
      <c r="B24" s="1">
        <v>30</v>
      </c>
      <c r="C24" s="1">
        <v>164</v>
      </c>
      <c r="D24" s="7">
        <f t="shared" si="1"/>
        <v>5.4666666666666668</v>
      </c>
      <c r="E24" s="7">
        <f t="shared" si="2"/>
        <v>2.5333333333333332</v>
      </c>
      <c r="F24" s="1">
        <v>76</v>
      </c>
      <c r="G24" s="7">
        <f t="shared" si="3"/>
        <v>2.7333333333333334</v>
      </c>
      <c r="H24" s="13"/>
      <c r="I24" s="8" t="s">
        <v>7</v>
      </c>
      <c r="J24" s="15">
        <v>43</v>
      </c>
      <c r="K24" s="15">
        <v>98</v>
      </c>
      <c r="L24" s="15">
        <v>141</v>
      </c>
      <c r="M24" s="16">
        <f t="shared" si="4"/>
        <v>2.2790697674418605</v>
      </c>
      <c r="N24" s="16">
        <f t="shared" si="5"/>
        <v>3.2790697674418605</v>
      </c>
      <c r="O24" s="16">
        <v>1</v>
      </c>
      <c r="P24" s="16">
        <f t="shared" si="6"/>
        <v>1.1395348837209303</v>
      </c>
      <c r="Q24" s="16">
        <f t="shared" si="7"/>
        <v>1.6395348837209303</v>
      </c>
    </row>
    <row r="25" spans="1:17" x14ac:dyDescent="0.15">
      <c r="A25" s="1" t="s">
        <v>8</v>
      </c>
      <c r="B25" s="1">
        <v>30</v>
      </c>
      <c r="C25" s="1">
        <v>164</v>
      </c>
      <c r="D25" s="7">
        <f t="shared" si="1"/>
        <v>5.4666666666666668</v>
      </c>
      <c r="E25" s="7">
        <f t="shared" si="2"/>
        <v>2.5333333333333332</v>
      </c>
      <c r="F25" s="1">
        <v>76</v>
      </c>
      <c r="G25" s="7">
        <f t="shared" si="3"/>
        <v>2.7333333333333334</v>
      </c>
      <c r="H25" s="13"/>
      <c r="I25" s="8" t="s">
        <v>8</v>
      </c>
      <c r="J25" s="15">
        <v>46</v>
      </c>
      <c r="K25" s="15">
        <v>104</v>
      </c>
      <c r="L25" s="15">
        <v>150</v>
      </c>
      <c r="M25" s="16">
        <f t="shared" si="4"/>
        <v>2.2608695652173911</v>
      </c>
      <c r="N25" s="16">
        <f t="shared" si="5"/>
        <v>3.2608695652173911</v>
      </c>
      <c r="O25" s="16">
        <v>1</v>
      </c>
      <c r="P25" s="16">
        <f t="shared" si="6"/>
        <v>1.1304347826086956</v>
      </c>
      <c r="Q25" s="16">
        <f t="shared" si="7"/>
        <v>1.6304347826086956</v>
      </c>
    </row>
    <row r="26" spans="1:17" x14ac:dyDescent="0.15">
      <c r="A26" s="1" t="s">
        <v>9</v>
      </c>
      <c r="B26" s="1">
        <v>30</v>
      </c>
      <c r="C26" s="1">
        <v>164</v>
      </c>
      <c r="D26" s="7">
        <f t="shared" si="1"/>
        <v>5.4666666666666668</v>
      </c>
      <c r="E26" s="7">
        <f t="shared" si="2"/>
        <v>2.5333333333333332</v>
      </c>
      <c r="F26" s="1">
        <v>76</v>
      </c>
      <c r="G26" s="7">
        <f t="shared" si="3"/>
        <v>2.7333333333333334</v>
      </c>
      <c r="H26" s="13"/>
      <c r="I26" s="1" t="s">
        <v>9</v>
      </c>
      <c r="J26" s="14">
        <v>46</v>
      </c>
      <c r="K26" s="14">
        <v>104</v>
      </c>
      <c r="L26" s="14">
        <v>150</v>
      </c>
      <c r="M26" s="7">
        <f t="shared" si="4"/>
        <v>2.2608695652173911</v>
      </c>
      <c r="N26" s="7">
        <f t="shared" si="5"/>
        <v>3.2608695652173911</v>
      </c>
      <c r="O26" s="7">
        <v>1</v>
      </c>
      <c r="P26" s="7">
        <f t="shared" si="6"/>
        <v>1.1304347826086956</v>
      </c>
      <c r="Q26" s="7">
        <f t="shared" si="7"/>
        <v>1.6304347826086956</v>
      </c>
    </row>
    <row r="27" spans="1:17" x14ac:dyDescent="0.15">
      <c r="A27" s="1" t="s">
        <v>10</v>
      </c>
      <c r="B27" s="1">
        <v>30</v>
      </c>
      <c r="C27" s="1">
        <v>164</v>
      </c>
      <c r="D27" s="7">
        <f t="shared" si="1"/>
        <v>5.4666666666666668</v>
      </c>
      <c r="E27" s="7">
        <f t="shared" si="2"/>
        <v>2.5333333333333332</v>
      </c>
      <c r="F27" s="1">
        <v>76</v>
      </c>
      <c r="G27" s="7">
        <f t="shared" si="3"/>
        <v>2.7333333333333334</v>
      </c>
      <c r="H27" s="13"/>
      <c r="I27" s="8" t="s">
        <v>10</v>
      </c>
      <c r="J27" s="15">
        <v>49</v>
      </c>
      <c r="K27" s="15">
        <v>110</v>
      </c>
      <c r="L27" s="15">
        <v>159</v>
      </c>
      <c r="M27" s="16">
        <f t="shared" si="4"/>
        <v>2.2448979591836733</v>
      </c>
      <c r="N27" s="16">
        <f t="shared" si="5"/>
        <v>3.2448979591836733</v>
      </c>
      <c r="O27" s="16">
        <v>1</v>
      </c>
      <c r="P27" s="16">
        <f t="shared" si="6"/>
        <v>1.1224489795918366</v>
      </c>
      <c r="Q27" s="16">
        <f t="shared" si="7"/>
        <v>1.6224489795918366</v>
      </c>
    </row>
    <row r="28" spans="1:17" x14ac:dyDescent="0.15">
      <c r="A28" s="1" t="s">
        <v>11</v>
      </c>
      <c r="B28" s="1">
        <v>30</v>
      </c>
      <c r="C28" s="1">
        <v>164</v>
      </c>
      <c r="D28" s="7">
        <f t="shared" si="1"/>
        <v>5.4666666666666668</v>
      </c>
      <c r="E28" s="7">
        <f t="shared" si="2"/>
        <v>2.5333333333333332</v>
      </c>
      <c r="F28" s="1">
        <v>76</v>
      </c>
      <c r="G28" s="7">
        <f t="shared" si="3"/>
        <v>2.7333333333333334</v>
      </c>
      <c r="H28" s="13"/>
      <c r="I28" s="1" t="s">
        <v>11</v>
      </c>
      <c r="J28" s="14">
        <v>49</v>
      </c>
      <c r="K28" s="14">
        <v>110</v>
      </c>
      <c r="L28" s="14">
        <v>159</v>
      </c>
      <c r="M28" s="7">
        <f t="shared" si="4"/>
        <v>2.2448979591836733</v>
      </c>
      <c r="N28" s="7">
        <f t="shared" si="5"/>
        <v>3.2448979591836733</v>
      </c>
      <c r="O28" s="7">
        <v>1</v>
      </c>
      <c r="P28" s="7">
        <f t="shared" si="6"/>
        <v>1.1224489795918366</v>
      </c>
      <c r="Q28" s="7">
        <f t="shared" si="7"/>
        <v>1.6224489795918366</v>
      </c>
    </row>
    <row r="32" spans="1:17" x14ac:dyDescent="0.15">
      <c r="I32" s="20" t="s">
        <v>31</v>
      </c>
      <c r="J32" s="18"/>
      <c r="K32" s="18"/>
      <c r="L32" s="18"/>
      <c r="M32" s="18"/>
      <c r="N32" s="18"/>
      <c r="O32" s="18"/>
      <c r="P32" s="18"/>
      <c r="Q32" s="19"/>
    </row>
    <row r="33" spans="1:19" x14ac:dyDescent="0.15">
      <c r="B33" t="s">
        <v>34</v>
      </c>
      <c r="C33" t="s">
        <v>12</v>
      </c>
      <c r="D33" t="s">
        <v>34</v>
      </c>
      <c r="E33" t="s">
        <v>12</v>
      </c>
      <c r="I33" s="9"/>
      <c r="J33" s="1" t="s">
        <v>27</v>
      </c>
      <c r="K33" s="1" t="s">
        <v>20</v>
      </c>
      <c r="L33" s="9" t="s">
        <v>21</v>
      </c>
      <c r="M33" s="1" t="s">
        <v>22</v>
      </c>
      <c r="N33" s="1" t="s">
        <v>25</v>
      </c>
      <c r="O33" s="1" t="s">
        <v>24</v>
      </c>
      <c r="P33" s="1" t="s">
        <v>23</v>
      </c>
      <c r="Q33" s="1" t="s">
        <v>29</v>
      </c>
      <c r="R33" s="13"/>
    </row>
    <row r="34" spans="1:19" x14ac:dyDescent="0.15">
      <c r="A34" t="s">
        <v>28</v>
      </c>
      <c r="B34">
        <f>(B17*2)+J17</f>
        <v>78</v>
      </c>
      <c r="C34">
        <f>(C17*2)+K17</f>
        <v>312</v>
      </c>
      <c r="D34">
        <f>(B55*2)+J55</f>
        <v>26</v>
      </c>
      <c r="E34">
        <f>(C55*2)+L55</f>
        <v>110</v>
      </c>
      <c r="F34">
        <f>(C55*2)+K55</f>
        <v>92</v>
      </c>
      <c r="I34" s="1" t="s">
        <v>28</v>
      </c>
      <c r="J34" s="14">
        <f>B17+J17</f>
        <v>57</v>
      </c>
      <c r="K34" s="14">
        <f>C17+K17</f>
        <v>198</v>
      </c>
      <c r="L34" s="14">
        <f>C17+L17</f>
        <v>234</v>
      </c>
      <c r="M34" s="7">
        <f>K34/J34</f>
        <v>3.4736842105263159</v>
      </c>
      <c r="N34" s="7">
        <f>L34/J34</f>
        <v>4.1052631578947372</v>
      </c>
      <c r="O34" s="7">
        <f>(F17+J17)/J34</f>
        <v>1.5789473684210527</v>
      </c>
      <c r="P34" s="7">
        <f>((C17+K17)/J34)/2</f>
        <v>1.736842105263158</v>
      </c>
      <c r="Q34" s="7">
        <f>((C17+L17)/J34)/2</f>
        <v>2.0526315789473686</v>
      </c>
      <c r="R34" s="13">
        <f>((F17*2)+J17)/J34</f>
        <v>2.5263157894736841</v>
      </c>
      <c r="S34" s="13">
        <v>1.5454545454545454</v>
      </c>
    </row>
    <row r="35" spans="1:19" x14ac:dyDescent="0.15">
      <c r="A35" t="s">
        <v>1</v>
      </c>
      <c r="B35">
        <f t="shared" ref="B35:B45" si="8">(B18*2)+J18</f>
        <v>83</v>
      </c>
      <c r="C35">
        <f t="shared" ref="C35:C45" si="9">(C18*2)+K18</f>
        <v>346</v>
      </c>
      <c r="D35">
        <f t="shared" ref="D35:D45" si="10">(B56*2)+J56</f>
        <v>41</v>
      </c>
      <c r="E35">
        <f t="shared" ref="E35:E45" si="11">(C56*2)+L56</f>
        <v>182</v>
      </c>
      <c r="F35">
        <f t="shared" ref="F35:F45" si="12">(C56*2)+K56</f>
        <v>161</v>
      </c>
      <c r="I35" s="1" t="s">
        <v>1</v>
      </c>
      <c r="J35" s="14">
        <f t="shared" ref="J35:J45" si="13">B18+J18</f>
        <v>60</v>
      </c>
      <c r="K35" s="14">
        <f t="shared" ref="K35:K45" si="14">C18+K18</f>
        <v>216</v>
      </c>
      <c r="L35" s="14">
        <f t="shared" ref="L35:L45" si="15">C18+L18</f>
        <v>253</v>
      </c>
      <c r="M35" s="7">
        <f t="shared" ref="M35:M45" si="16">K35/J35</f>
        <v>3.6</v>
      </c>
      <c r="N35" s="7">
        <f t="shared" ref="N35:N45" si="17">L35/J35</f>
        <v>4.2166666666666668</v>
      </c>
      <c r="O35" s="7">
        <f t="shared" ref="O35:O45" si="18">(F18+J18)/J35</f>
        <v>1.65</v>
      </c>
      <c r="P35" s="7">
        <f t="shared" ref="P35:P45" si="19">((C18+K18)/J35)/2</f>
        <v>1.8</v>
      </c>
      <c r="Q35" s="7">
        <f t="shared" ref="Q35:Q45" si="20">((C18+L18)/J35)/2</f>
        <v>2.1083333333333334</v>
      </c>
      <c r="R35" s="13">
        <f t="shared" ref="R35:R45" si="21">((F18*2)+J18)/J35</f>
        <v>2.6833333333333331</v>
      </c>
      <c r="S35" s="13">
        <v>1.967741935483871</v>
      </c>
    </row>
    <row r="36" spans="1:19" x14ac:dyDescent="0.15">
      <c r="A36" t="s">
        <v>2</v>
      </c>
      <c r="B36">
        <f t="shared" si="8"/>
        <v>87</v>
      </c>
      <c r="C36">
        <f t="shared" si="9"/>
        <v>366</v>
      </c>
      <c r="D36">
        <f t="shared" si="10"/>
        <v>52</v>
      </c>
      <c r="E36">
        <f t="shared" si="11"/>
        <v>226</v>
      </c>
      <c r="F36">
        <f t="shared" si="12"/>
        <v>194</v>
      </c>
      <c r="I36" s="1" t="s">
        <v>2</v>
      </c>
      <c r="J36" s="14">
        <f t="shared" si="13"/>
        <v>62</v>
      </c>
      <c r="K36" s="14">
        <f t="shared" si="14"/>
        <v>226</v>
      </c>
      <c r="L36" s="14">
        <f t="shared" si="15"/>
        <v>263</v>
      </c>
      <c r="M36" s="7">
        <f t="shared" si="16"/>
        <v>3.6451612903225805</v>
      </c>
      <c r="N36" s="7">
        <f t="shared" si="17"/>
        <v>4.241935483870968</v>
      </c>
      <c r="O36" s="7">
        <f t="shared" si="18"/>
        <v>1.6612903225806452</v>
      </c>
      <c r="P36" s="7">
        <f t="shared" si="19"/>
        <v>1.8225806451612903</v>
      </c>
      <c r="Q36" s="7">
        <f t="shared" si="20"/>
        <v>2.120967741935484</v>
      </c>
      <c r="R36" s="13">
        <f t="shared" si="21"/>
        <v>2.725806451612903</v>
      </c>
      <c r="S36" s="13">
        <v>1.7142857142857142</v>
      </c>
    </row>
    <row r="37" spans="1:19" x14ac:dyDescent="0.15">
      <c r="A37" t="s">
        <v>3</v>
      </c>
      <c r="B37">
        <f t="shared" si="8"/>
        <v>87</v>
      </c>
      <c r="C37">
        <f t="shared" si="9"/>
        <v>366</v>
      </c>
      <c r="D37">
        <f t="shared" si="10"/>
        <v>52</v>
      </c>
      <c r="E37">
        <f t="shared" si="11"/>
        <v>226</v>
      </c>
      <c r="F37">
        <f t="shared" si="12"/>
        <v>194</v>
      </c>
      <c r="I37" s="1" t="s">
        <v>3</v>
      </c>
      <c r="J37" s="14">
        <f t="shared" si="13"/>
        <v>62</v>
      </c>
      <c r="K37" s="14">
        <f t="shared" si="14"/>
        <v>226</v>
      </c>
      <c r="L37" s="14">
        <f t="shared" si="15"/>
        <v>263</v>
      </c>
      <c r="M37" s="7">
        <f t="shared" si="16"/>
        <v>3.6451612903225805</v>
      </c>
      <c r="N37" s="7">
        <f t="shared" si="17"/>
        <v>4.241935483870968</v>
      </c>
      <c r="O37" s="7">
        <f t="shared" si="18"/>
        <v>1.6612903225806452</v>
      </c>
      <c r="P37" s="7">
        <f t="shared" si="19"/>
        <v>1.8225806451612903</v>
      </c>
      <c r="Q37" s="7">
        <f t="shared" si="20"/>
        <v>2.120967741935484</v>
      </c>
      <c r="R37" s="13">
        <f t="shared" si="21"/>
        <v>2.725806451612903</v>
      </c>
      <c r="S37" s="13">
        <v>1.7142857142857142</v>
      </c>
    </row>
    <row r="38" spans="1:19" x14ac:dyDescent="0.15">
      <c r="A38" t="s">
        <v>4</v>
      </c>
      <c r="B38">
        <f t="shared" si="8"/>
        <v>90</v>
      </c>
      <c r="C38">
        <f t="shared" si="9"/>
        <v>372</v>
      </c>
      <c r="D38">
        <f t="shared" si="10"/>
        <v>74</v>
      </c>
      <c r="E38">
        <f t="shared" si="11"/>
        <v>324</v>
      </c>
      <c r="F38">
        <f t="shared" si="12"/>
        <v>280</v>
      </c>
      <c r="I38" s="1" t="s">
        <v>4</v>
      </c>
      <c r="J38" s="14">
        <f t="shared" si="13"/>
        <v>65</v>
      </c>
      <c r="K38" s="14">
        <f t="shared" si="14"/>
        <v>232</v>
      </c>
      <c r="L38" s="14">
        <f t="shared" si="15"/>
        <v>272</v>
      </c>
      <c r="M38" s="7">
        <f t="shared" si="16"/>
        <v>3.5692307692307694</v>
      </c>
      <c r="N38" s="7">
        <f t="shared" si="17"/>
        <v>4.1846153846153848</v>
      </c>
      <c r="O38" s="7">
        <f t="shared" si="18"/>
        <v>1.6307692307692307</v>
      </c>
      <c r="P38" s="7">
        <f t="shared" si="19"/>
        <v>1.7846153846153847</v>
      </c>
      <c r="Q38" s="7">
        <f t="shared" si="20"/>
        <v>2.0923076923076924</v>
      </c>
      <c r="R38" s="13">
        <f t="shared" si="21"/>
        <v>2.6461538461538461</v>
      </c>
      <c r="S38" s="13">
        <v>1.7627118644067796</v>
      </c>
    </row>
    <row r="39" spans="1:19" x14ac:dyDescent="0.15">
      <c r="A39" t="s">
        <v>5</v>
      </c>
      <c r="B39">
        <f t="shared" si="8"/>
        <v>90</v>
      </c>
      <c r="C39">
        <f t="shared" si="9"/>
        <v>372</v>
      </c>
      <c r="D39">
        <f t="shared" si="10"/>
        <v>86</v>
      </c>
      <c r="E39">
        <f t="shared" si="11"/>
        <v>378</v>
      </c>
      <c r="F39">
        <f t="shared" si="12"/>
        <v>328</v>
      </c>
      <c r="I39" s="1" t="s">
        <v>5</v>
      </c>
      <c r="J39" s="14">
        <f t="shared" si="13"/>
        <v>65</v>
      </c>
      <c r="K39" s="14">
        <f t="shared" si="14"/>
        <v>232</v>
      </c>
      <c r="L39" s="14">
        <f t="shared" si="15"/>
        <v>272</v>
      </c>
      <c r="M39" s="7">
        <f t="shared" si="16"/>
        <v>3.5692307692307694</v>
      </c>
      <c r="N39" s="7">
        <f t="shared" si="17"/>
        <v>4.1846153846153848</v>
      </c>
      <c r="O39" s="7">
        <f t="shared" si="18"/>
        <v>1.6307692307692307</v>
      </c>
      <c r="P39" s="7">
        <f t="shared" si="19"/>
        <v>1.7846153846153847</v>
      </c>
      <c r="Q39" s="7">
        <f t="shared" si="20"/>
        <v>2.0923076923076924</v>
      </c>
      <c r="R39" s="13">
        <f t="shared" si="21"/>
        <v>2.6461538461538461</v>
      </c>
      <c r="S39" s="13">
        <v>1.7941176470588236</v>
      </c>
    </row>
    <row r="40" spans="1:19" x14ac:dyDescent="0.15">
      <c r="A40" t="s">
        <v>6</v>
      </c>
      <c r="B40">
        <f t="shared" si="8"/>
        <v>100</v>
      </c>
      <c r="C40">
        <f t="shared" si="9"/>
        <v>420</v>
      </c>
      <c r="D40">
        <f t="shared" si="10"/>
        <v>95</v>
      </c>
      <c r="E40">
        <f t="shared" si="11"/>
        <v>426</v>
      </c>
      <c r="F40">
        <f t="shared" si="12"/>
        <v>373</v>
      </c>
      <c r="I40" s="1" t="s">
        <v>6</v>
      </c>
      <c r="J40" s="14">
        <f t="shared" si="13"/>
        <v>70</v>
      </c>
      <c r="K40" s="14">
        <f t="shared" si="14"/>
        <v>256</v>
      </c>
      <c r="L40" s="14">
        <f t="shared" si="15"/>
        <v>296</v>
      </c>
      <c r="M40" s="7">
        <f t="shared" si="16"/>
        <v>3.657142857142857</v>
      </c>
      <c r="N40" s="7">
        <f t="shared" si="17"/>
        <v>4.2285714285714286</v>
      </c>
      <c r="O40" s="7">
        <f t="shared" si="18"/>
        <v>1.6571428571428573</v>
      </c>
      <c r="P40" s="7">
        <f t="shared" si="19"/>
        <v>1.8285714285714285</v>
      </c>
      <c r="Q40" s="7">
        <f t="shared" si="20"/>
        <v>2.1142857142857143</v>
      </c>
      <c r="R40" s="13">
        <f t="shared" si="21"/>
        <v>2.7428571428571429</v>
      </c>
      <c r="S40" s="13">
        <v>1.8513513513513513</v>
      </c>
    </row>
    <row r="41" spans="1:19" x14ac:dyDescent="0.15">
      <c r="A41" t="s">
        <v>7</v>
      </c>
      <c r="B41">
        <f t="shared" si="8"/>
        <v>103</v>
      </c>
      <c r="C41">
        <f t="shared" si="9"/>
        <v>426</v>
      </c>
      <c r="D41">
        <f t="shared" si="10"/>
        <v>98</v>
      </c>
      <c r="E41">
        <f t="shared" si="11"/>
        <v>438</v>
      </c>
      <c r="F41">
        <f t="shared" si="12"/>
        <v>382</v>
      </c>
      <c r="I41" s="1" t="s">
        <v>7</v>
      </c>
      <c r="J41" s="14">
        <f t="shared" si="13"/>
        <v>73</v>
      </c>
      <c r="K41" s="14">
        <f t="shared" si="14"/>
        <v>262</v>
      </c>
      <c r="L41" s="14">
        <f t="shared" si="15"/>
        <v>305</v>
      </c>
      <c r="M41" s="7">
        <f t="shared" si="16"/>
        <v>3.5890410958904111</v>
      </c>
      <c r="N41" s="7">
        <f t="shared" si="17"/>
        <v>4.1780821917808222</v>
      </c>
      <c r="O41" s="7">
        <f t="shared" si="18"/>
        <v>1.6301369863013699</v>
      </c>
      <c r="P41" s="7">
        <f t="shared" si="19"/>
        <v>1.7945205479452055</v>
      </c>
      <c r="Q41" s="7">
        <f t="shared" si="20"/>
        <v>2.0890410958904111</v>
      </c>
      <c r="R41" s="13">
        <f t="shared" si="21"/>
        <v>2.6712328767123288</v>
      </c>
      <c r="S41" s="13">
        <v>1.8181818181818181</v>
      </c>
    </row>
    <row r="42" spans="1:19" x14ac:dyDescent="0.15">
      <c r="A42" t="s">
        <v>8</v>
      </c>
      <c r="B42">
        <f t="shared" si="8"/>
        <v>106</v>
      </c>
      <c r="C42">
        <f t="shared" si="9"/>
        <v>432</v>
      </c>
      <c r="D42">
        <f t="shared" si="10"/>
        <v>98</v>
      </c>
      <c r="E42">
        <f t="shared" si="11"/>
        <v>438</v>
      </c>
      <c r="F42">
        <f t="shared" si="12"/>
        <v>382</v>
      </c>
      <c r="I42" s="1" t="s">
        <v>8</v>
      </c>
      <c r="J42" s="14">
        <f t="shared" si="13"/>
        <v>76</v>
      </c>
      <c r="K42" s="14">
        <f t="shared" si="14"/>
        <v>268</v>
      </c>
      <c r="L42" s="14">
        <f t="shared" si="15"/>
        <v>314</v>
      </c>
      <c r="M42" s="7">
        <f t="shared" si="16"/>
        <v>3.5263157894736841</v>
      </c>
      <c r="N42" s="7">
        <f t="shared" si="17"/>
        <v>4.1315789473684212</v>
      </c>
      <c r="O42" s="7">
        <f t="shared" si="18"/>
        <v>1.6052631578947369</v>
      </c>
      <c r="P42" s="7">
        <f t="shared" si="19"/>
        <v>1.763157894736842</v>
      </c>
      <c r="Q42" s="7">
        <f t="shared" si="20"/>
        <v>2.0657894736842106</v>
      </c>
      <c r="R42" s="13">
        <f t="shared" si="21"/>
        <v>2.6052631578947367</v>
      </c>
      <c r="S42" s="13">
        <v>1.8181818181818181</v>
      </c>
    </row>
    <row r="43" spans="1:19" x14ac:dyDescent="0.15">
      <c r="A43" t="s">
        <v>9</v>
      </c>
      <c r="B43">
        <f t="shared" si="8"/>
        <v>106</v>
      </c>
      <c r="C43">
        <f t="shared" si="9"/>
        <v>432</v>
      </c>
      <c r="D43">
        <f t="shared" si="10"/>
        <v>104</v>
      </c>
      <c r="E43">
        <f t="shared" si="11"/>
        <v>468</v>
      </c>
      <c r="F43">
        <f t="shared" si="12"/>
        <v>412</v>
      </c>
      <c r="I43" s="1" t="s">
        <v>9</v>
      </c>
      <c r="J43" s="14">
        <f t="shared" si="13"/>
        <v>76</v>
      </c>
      <c r="K43" s="14">
        <f t="shared" si="14"/>
        <v>268</v>
      </c>
      <c r="L43" s="14">
        <f t="shared" si="15"/>
        <v>314</v>
      </c>
      <c r="M43" s="7">
        <f t="shared" si="16"/>
        <v>3.5263157894736841</v>
      </c>
      <c r="N43" s="7">
        <f t="shared" si="17"/>
        <v>4.1315789473684212</v>
      </c>
      <c r="O43" s="7">
        <f t="shared" si="18"/>
        <v>1.6052631578947369</v>
      </c>
      <c r="P43" s="7">
        <f t="shared" si="19"/>
        <v>1.763157894736842</v>
      </c>
      <c r="Q43" s="7">
        <f t="shared" si="20"/>
        <v>2.0657894736842106</v>
      </c>
      <c r="R43" s="13">
        <f t="shared" si="21"/>
        <v>2.6052631578947367</v>
      </c>
      <c r="S43" s="13">
        <v>1.9</v>
      </c>
    </row>
    <row r="44" spans="1:19" x14ac:dyDescent="0.15">
      <c r="A44" t="s">
        <v>10</v>
      </c>
      <c r="B44">
        <f t="shared" si="8"/>
        <v>109</v>
      </c>
      <c r="C44">
        <f t="shared" si="9"/>
        <v>438</v>
      </c>
      <c r="D44">
        <f t="shared" si="10"/>
        <v>107</v>
      </c>
      <c r="E44">
        <f t="shared" si="11"/>
        <v>480</v>
      </c>
      <c r="F44">
        <f t="shared" si="12"/>
        <v>421</v>
      </c>
      <c r="I44" s="1" t="s">
        <v>10</v>
      </c>
      <c r="J44" s="14">
        <f t="shared" si="13"/>
        <v>79</v>
      </c>
      <c r="K44" s="14">
        <f t="shared" si="14"/>
        <v>274</v>
      </c>
      <c r="L44" s="14">
        <f t="shared" si="15"/>
        <v>323</v>
      </c>
      <c r="M44" s="7">
        <f t="shared" si="16"/>
        <v>3.4683544303797467</v>
      </c>
      <c r="N44" s="7">
        <f t="shared" si="17"/>
        <v>4.0886075949367084</v>
      </c>
      <c r="O44" s="7">
        <f t="shared" si="18"/>
        <v>1.5822784810126582</v>
      </c>
      <c r="P44" s="7">
        <f t="shared" si="19"/>
        <v>1.7341772151898733</v>
      </c>
      <c r="Q44" s="7">
        <f t="shared" si="20"/>
        <v>2.0443037974683542</v>
      </c>
      <c r="R44" s="13">
        <f t="shared" si="21"/>
        <v>2.5443037974683542</v>
      </c>
      <c r="S44" s="13">
        <v>1.8674698795180722</v>
      </c>
    </row>
    <row r="45" spans="1:19" x14ac:dyDescent="0.15">
      <c r="A45" t="s">
        <v>11</v>
      </c>
      <c r="B45">
        <f t="shared" si="8"/>
        <v>109</v>
      </c>
      <c r="C45">
        <f t="shared" si="9"/>
        <v>438</v>
      </c>
      <c r="D45">
        <f t="shared" si="10"/>
        <v>107</v>
      </c>
      <c r="E45">
        <f t="shared" si="11"/>
        <v>480</v>
      </c>
      <c r="F45">
        <f t="shared" si="12"/>
        <v>421</v>
      </c>
      <c r="I45" s="1" t="s">
        <v>11</v>
      </c>
      <c r="J45" s="14">
        <f t="shared" si="13"/>
        <v>79</v>
      </c>
      <c r="K45" s="14">
        <f t="shared" si="14"/>
        <v>274</v>
      </c>
      <c r="L45" s="14">
        <f t="shared" si="15"/>
        <v>323</v>
      </c>
      <c r="M45" s="7">
        <f t="shared" si="16"/>
        <v>3.4683544303797467</v>
      </c>
      <c r="N45" s="7">
        <f t="shared" si="17"/>
        <v>4.0886075949367084</v>
      </c>
      <c r="O45" s="7">
        <f t="shared" si="18"/>
        <v>1.5822784810126582</v>
      </c>
      <c r="P45" s="7">
        <f t="shared" si="19"/>
        <v>1.7341772151898733</v>
      </c>
      <c r="Q45" s="7">
        <f t="shared" si="20"/>
        <v>2.0443037974683542</v>
      </c>
      <c r="R45" s="13">
        <f t="shared" si="21"/>
        <v>2.5443037974683542</v>
      </c>
      <c r="S45" s="13">
        <v>1.8674698795180722</v>
      </c>
    </row>
    <row r="47" spans="1:19" x14ac:dyDescent="0.15">
      <c r="O47" s="13"/>
    </row>
    <row r="53" spans="1:17" x14ac:dyDescent="0.15">
      <c r="A53" s="21" t="s">
        <v>32</v>
      </c>
      <c r="B53" s="22"/>
      <c r="C53" s="22"/>
      <c r="D53" s="22"/>
      <c r="E53" s="22"/>
      <c r="F53" s="22"/>
      <c r="G53" s="23"/>
      <c r="I53" s="24" t="s">
        <v>30</v>
      </c>
      <c r="J53" s="22"/>
      <c r="K53" s="22"/>
      <c r="L53" s="22"/>
      <c r="M53" s="22"/>
      <c r="N53" s="22"/>
      <c r="O53" s="22"/>
      <c r="P53" s="22"/>
      <c r="Q53" s="23"/>
    </row>
    <row r="54" spans="1:17" x14ac:dyDescent="0.15">
      <c r="A54" s="1"/>
      <c r="B54" s="9" t="s">
        <v>17</v>
      </c>
      <c r="C54" s="9" t="s">
        <v>12</v>
      </c>
      <c r="D54" s="10" t="s">
        <v>13</v>
      </c>
      <c r="E54" s="9" t="s">
        <v>18</v>
      </c>
      <c r="F54" s="9" t="s">
        <v>15</v>
      </c>
      <c r="G54" s="9" t="s">
        <v>16</v>
      </c>
      <c r="I54" s="9"/>
      <c r="J54" s="1" t="s">
        <v>14</v>
      </c>
      <c r="K54" s="1" t="s">
        <v>20</v>
      </c>
      <c r="L54" s="9" t="s">
        <v>21</v>
      </c>
      <c r="M54" s="1" t="s">
        <v>22</v>
      </c>
      <c r="N54" s="1" t="s">
        <v>25</v>
      </c>
      <c r="O54" s="1" t="s">
        <v>24</v>
      </c>
      <c r="P54" s="1" t="s">
        <v>23</v>
      </c>
      <c r="Q54" s="1" t="s">
        <v>29</v>
      </c>
    </row>
    <row r="55" spans="1:17" x14ac:dyDescent="0.15">
      <c r="A55" s="1" t="s">
        <v>0</v>
      </c>
      <c r="B55" s="1">
        <v>4</v>
      </c>
      <c r="C55" s="1">
        <v>19</v>
      </c>
      <c r="D55" s="7">
        <f>C55/B55</f>
        <v>4.75</v>
      </c>
      <c r="E55" s="7">
        <f t="shared" ref="E55:E56" si="22">F55/B55</f>
        <v>2</v>
      </c>
      <c r="F55" s="1">
        <v>8</v>
      </c>
      <c r="G55" s="7">
        <f t="shared" ref="G55:G56" si="23">(C55/B55)/2</f>
        <v>2.375</v>
      </c>
      <c r="I55" s="1" t="s">
        <v>0</v>
      </c>
      <c r="J55" s="14">
        <v>18</v>
      </c>
      <c r="K55" s="14">
        <v>54</v>
      </c>
      <c r="L55" s="14">
        <v>72</v>
      </c>
      <c r="M55" s="7">
        <f t="shared" ref="M55:M56" si="24">K55/J55</f>
        <v>3</v>
      </c>
      <c r="N55" s="7">
        <f t="shared" ref="N55:N56" si="25">L55/J55</f>
        <v>4</v>
      </c>
      <c r="O55" s="7">
        <v>1</v>
      </c>
      <c r="P55" s="7">
        <f t="shared" ref="P55:P56" si="26">(K55/J55)/2</f>
        <v>1.5</v>
      </c>
      <c r="Q55" s="7">
        <f t="shared" ref="Q55:Q56" si="27">(L55/J55)/2</f>
        <v>2</v>
      </c>
    </row>
    <row r="56" spans="1:17" x14ac:dyDescent="0.15">
      <c r="A56" s="8" t="s">
        <v>1</v>
      </c>
      <c r="B56" s="8">
        <v>10</v>
      </c>
      <c r="C56" s="8">
        <v>49</v>
      </c>
      <c r="D56" s="16">
        <f t="shared" ref="D56:D66" si="28">C56/B56</f>
        <v>4.9000000000000004</v>
      </c>
      <c r="E56" s="16">
        <f t="shared" si="22"/>
        <v>2</v>
      </c>
      <c r="F56" s="8">
        <v>20</v>
      </c>
      <c r="G56" s="16">
        <f t="shared" si="23"/>
        <v>2.4500000000000002</v>
      </c>
      <c r="I56" s="1" t="s">
        <v>1</v>
      </c>
      <c r="J56" s="14">
        <v>21</v>
      </c>
      <c r="K56" s="14">
        <v>63</v>
      </c>
      <c r="L56" s="14">
        <v>84</v>
      </c>
      <c r="M56" s="7">
        <f t="shared" si="24"/>
        <v>3</v>
      </c>
      <c r="N56" s="7">
        <f t="shared" si="25"/>
        <v>4</v>
      </c>
      <c r="O56" s="7">
        <v>1</v>
      </c>
      <c r="P56" s="7">
        <f t="shared" si="26"/>
        <v>1.5</v>
      </c>
      <c r="Q56" s="7">
        <f t="shared" si="27"/>
        <v>2</v>
      </c>
    </row>
    <row r="57" spans="1:17" x14ac:dyDescent="0.15">
      <c r="A57" s="1" t="s">
        <v>2</v>
      </c>
      <c r="B57" s="1">
        <v>10</v>
      </c>
      <c r="C57" s="1">
        <v>49</v>
      </c>
      <c r="D57" s="7">
        <f t="shared" si="28"/>
        <v>4.9000000000000004</v>
      </c>
      <c r="E57" s="7">
        <f>F57/B57</f>
        <v>2</v>
      </c>
      <c r="F57" s="1">
        <v>20</v>
      </c>
      <c r="G57" s="7">
        <f>(C57/B57)/2</f>
        <v>2.4500000000000002</v>
      </c>
      <c r="I57" s="1" t="s">
        <v>2</v>
      </c>
      <c r="J57" s="14">
        <v>32</v>
      </c>
      <c r="K57" s="14">
        <v>96</v>
      </c>
      <c r="L57" s="14">
        <v>128</v>
      </c>
      <c r="M57" s="7">
        <f>K57/J57</f>
        <v>3</v>
      </c>
      <c r="N57" s="7">
        <f>L57/J57</f>
        <v>4</v>
      </c>
      <c r="O57" s="7">
        <v>1</v>
      </c>
      <c r="P57" s="7">
        <f>(K57/J57)/2</f>
        <v>1.5</v>
      </c>
      <c r="Q57" s="7">
        <f>(L57/J57)/2</f>
        <v>2</v>
      </c>
    </row>
    <row r="58" spans="1:17" x14ac:dyDescent="0.15">
      <c r="A58" s="1" t="s">
        <v>3</v>
      </c>
      <c r="B58" s="1">
        <v>10</v>
      </c>
      <c r="C58" s="1">
        <v>49</v>
      </c>
      <c r="D58" s="7">
        <f t="shared" si="28"/>
        <v>4.9000000000000004</v>
      </c>
      <c r="E58" s="7">
        <f t="shared" ref="E58:E66" si="29">F58/B58</f>
        <v>2</v>
      </c>
      <c r="F58" s="1">
        <v>20</v>
      </c>
      <c r="G58" s="7">
        <f t="shared" ref="G58:G66" si="30">(C58/B58)/2</f>
        <v>2.4500000000000002</v>
      </c>
      <c r="I58" s="1" t="s">
        <v>3</v>
      </c>
      <c r="J58" s="14">
        <v>32</v>
      </c>
      <c r="K58" s="14">
        <v>96</v>
      </c>
      <c r="L58" s="14">
        <v>128</v>
      </c>
      <c r="M58" s="7">
        <f t="shared" ref="M58:M66" si="31">K58/J58</f>
        <v>3</v>
      </c>
      <c r="N58" s="7">
        <f t="shared" ref="N58:N66" si="32">L58/J58</f>
        <v>4</v>
      </c>
      <c r="O58" s="7">
        <v>1</v>
      </c>
      <c r="P58" s="7">
        <f t="shared" ref="P58:P66" si="33">(K58/J58)/2</f>
        <v>1.5</v>
      </c>
      <c r="Q58" s="7">
        <f t="shared" ref="Q58:Q66" si="34">(L58/J58)/2</f>
        <v>2</v>
      </c>
    </row>
    <row r="59" spans="1:17" x14ac:dyDescent="0.15">
      <c r="A59" s="8" t="s">
        <v>4</v>
      </c>
      <c r="B59" s="8">
        <v>15</v>
      </c>
      <c r="C59" s="8">
        <v>74</v>
      </c>
      <c r="D59" s="16">
        <f t="shared" si="28"/>
        <v>4.9333333333333336</v>
      </c>
      <c r="E59" s="16">
        <f t="shared" si="29"/>
        <v>2</v>
      </c>
      <c r="F59" s="8">
        <v>30</v>
      </c>
      <c r="G59" s="16">
        <f t="shared" si="30"/>
        <v>2.4666666666666668</v>
      </c>
      <c r="I59" s="1" t="s">
        <v>4</v>
      </c>
      <c r="J59" s="14">
        <v>44</v>
      </c>
      <c r="K59" s="14">
        <v>132</v>
      </c>
      <c r="L59" s="14">
        <v>176</v>
      </c>
      <c r="M59" s="7">
        <f t="shared" si="31"/>
        <v>3</v>
      </c>
      <c r="N59" s="7">
        <f t="shared" si="32"/>
        <v>4</v>
      </c>
      <c r="O59" s="7">
        <v>1</v>
      </c>
      <c r="P59" s="7">
        <f t="shared" si="33"/>
        <v>1.5</v>
      </c>
      <c r="Q59" s="7">
        <f t="shared" si="34"/>
        <v>2</v>
      </c>
    </row>
    <row r="60" spans="1:17" x14ac:dyDescent="0.15">
      <c r="A60" s="1" t="s">
        <v>5</v>
      </c>
      <c r="B60" s="1">
        <v>18</v>
      </c>
      <c r="C60" s="1">
        <v>89</v>
      </c>
      <c r="D60" s="7">
        <f t="shared" si="28"/>
        <v>4.9444444444444446</v>
      </c>
      <c r="E60" s="7">
        <f t="shared" si="29"/>
        <v>2</v>
      </c>
      <c r="F60" s="1">
        <v>36</v>
      </c>
      <c r="G60" s="7">
        <f t="shared" si="30"/>
        <v>2.4722222222222223</v>
      </c>
      <c r="I60" s="1" t="s">
        <v>5</v>
      </c>
      <c r="J60" s="14">
        <v>50</v>
      </c>
      <c r="K60" s="14">
        <v>150</v>
      </c>
      <c r="L60" s="14">
        <v>200</v>
      </c>
      <c r="M60" s="7">
        <f t="shared" si="31"/>
        <v>3</v>
      </c>
      <c r="N60" s="7">
        <f t="shared" si="32"/>
        <v>4</v>
      </c>
      <c r="O60" s="7">
        <v>1</v>
      </c>
      <c r="P60" s="7">
        <f t="shared" si="33"/>
        <v>1.5</v>
      </c>
      <c r="Q60" s="7">
        <f t="shared" si="34"/>
        <v>2</v>
      </c>
    </row>
    <row r="61" spans="1:17" x14ac:dyDescent="0.15">
      <c r="A61" s="8" t="s">
        <v>6</v>
      </c>
      <c r="B61" s="8">
        <v>21</v>
      </c>
      <c r="C61" s="8">
        <v>107</v>
      </c>
      <c r="D61" s="16">
        <f t="shared" si="28"/>
        <v>5.0952380952380949</v>
      </c>
      <c r="E61" s="16">
        <f t="shared" si="29"/>
        <v>2</v>
      </c>
      <c r="F61" s="8">
        <v>42</v>
      </c>
      <c r="G61" s="16">
        <f t="shared" si="30"/>
        <v>2.5476190476190474</v>
      </c>
      <c r="I61" s="1" t="s">
        <v>6</v>
      </c>
      <c r="J61" s="14">
        <v>53</v>
      </c>
      <c r="K61" s="14">
        <v>159</v>
      </c>
      <c r="L61" s="14">
        <v>212</v>
      </c>
      <c r="M61" s="7">
        <f t="shared" si="31"/>
        <v>3</v>
      </c>
      <c r="N61" s="7">
        <f t="shared" si="32"/>
        <v>4</v>
      </c>
      <c r="O61" s="7">
        <v>1</v>
      </c>
      <c r="P61" s="7">
        <f t="shared" si="33"/>
        <v>1.5</v>
      </c>
      <c r="Q61" s="7">
        <f t="shared" si="34"/>
        <v>2</v>
      </c>
    </row>
    <row r="62" spans="1:17" x14ac:dyDescent="0.15">
      <c r="A62" s="1" t="s">
        <v>7</v>
      </c>
      <c r="B62" s="1">
        <v>21</v>
      </c>
      <c r="C62" s="1">
        <v>107</v>
      </c>
      <c r="D62" s="7">
        <f t="shared" si="28"/>
        <v>5.0952380952380949</v>
      </c>
      <c r="E62" s="7">
        <f t="shared" si="29"/>
        <v>2</v>
      </c>
      <c r="F62" s="1">
        <v>42</v>
      </c>
      <c r="G62" s="7">
        <f t="shared" si="30"/>
        <v>2.5476190476190474</v>
      </c>
      <c r="I62" s="1" t="s">
        <v>7</v>
      </c>
      <c r="J62" s="14">
        <v>56</v>
      </c>
      <c r="K62" s="14">
        <v>168</v>
      </c>
      <c r="L62" s="14">
        <v>224</v>
      </c>
      <c r="M62" s="7">
        <f t="shared" si="31"/>
        <v>3</v>
      </c>
      <c r="N62" s="7">
        <f t="shared" si="32"/>
        <v>4</v>
      </c>
      <c r="O62" s="7">
        <v>1</v>
      </c>
      <c r="P62" s="7">
        <f t="shared" si="33"/>
        <v>1.5</v>
      </c>
      <c r="Q62" s="7">
        <f t="shared" si="34"/>
        <v>2</v>
      </c>
    </row>
    <row r="63" spans="1:17" x14ac:dyDescent="0.15">
      <c r="A63" s="1" t="s">
        <v>8</v>
      </c>
      <c r="B63" s="1">
        <v>21</v>
      </c>
      <c r="C63" s="1">
        <v>107</v>
      </c>
      <c r="D63" s="7">
        <f t="shared" si="28"/>
        <v>5.0952380952380949</v>
      </c>
      <c r="E63" s="7">
        <f t="shared" si="29"/>
        <v>2</v>
      </c>
      <c r="F63" s="1">
        <v>42</v>
      </c>
      <c r="G63" s="7">
        <f t="shared" si="30"/>
        <v>2.5476190476190474</v>
      </c>
      <c r="I63" s="1" t="s">
        <v>8</v>
      </c>
      <c r="J63" s="14">
        <v>56</v>
      </c>
      <c r="K63" s="14">
        <v>168</v>
      </c>
      <c r="L63" s="14">
        <v>224</v>
      </c>
      <c r="M63" s="7">
        <f t="shared" si="31"/>
        <v>3</v>
      </c>
      <c r="N63" s="7">
        <f t="shared" si="32"/>
        <v>4</v>
      </c>
      <c r="O63" s="7">
        <v>1</v>
      </c>
      <c r="P63" s="7">
        <f t="shared" si="33"/>
        <v>1.5</v>
      </c>
      <c r="Q63" s="7">
        <f t="shared" si="34"/>
        <v>2</v>
      </c>
    </row>
    <row r="64" spans="1:17" x14ac:dyDescent="0.15">
      <c r="A64" s="8" t="s">
        <v>9</v>
      </c>
      <c r="B64" s="8">
        <v>24</v>
      </c>
      <c r="C64" s="8">
        <v>122</v>
      </c>
      <c r="D64" s="16">
        <f t="shared" si="28"/>
        <v>5.083333333333333</v>
      </c>
      <c r="E64" s="16">
        <f t="shared" si="29"/>
        <v>2</v>
      </c>
      <c r="F64" s="8">
        <v>48</v>
      </c>
      <c r="G64" s="16">
        <f t="shared" si="30"/>
        <v>2.5416666666666665</v>
      </c>
      <c r="I64" s="1" t="s">
        <v>9</v>
      </c>
      <c r="J64" s="14">
        <v>56</v>
      </c>
      <c r="K64" s="14">
        <v>168</v>
      </c>
      <c r="L64" s="14">
        <v>224</v>
      </c>
      <c r="M64" s="7">
        <f t="shared" si="31"/>
        <v>3</v>
      </c>
      <c r="N64" s="7">
        <f t="shared" si="32"/>
        <v>4</v>
      </c>
      <c r="O64" s="7">
        <v>1</v>
      </c>
      <c r="P64" s="7">
        <f t="shared" si="33"/>
        <v>1.5</v>
      </c>
      <c r="Q64" s="7">
        <f t="shared" si="34"/>
        <v>2</v>
      </c>
    </row>
    <row r="65" spans="1:18" x14ac:dyDescent="0.15">
      <c r="A65" s="1" t="s">
        <v>10</v>
      </c>
      <c r="B65" s="1">
        <v>24</v>
      </c>
      <c r="C65" s="1">
        <v>122</v>
      </c>
      <c r="D65" s="7">
        <f t="shared" si="28"/>
        <v>5.083333333333333</v>
      </c>
      <c r="E65" s="7">
        <f t="shared" si="29"/>
        <v>2</v>
      </c>
      <c r="F65" s="1">
        <v>48</v>
      </c>
      <c r="G65" s="7">
        <f t="shared" si="30"/>
        <v>2.5416666666666665</v>
      </c>
      <c r="I65" s="1" t="s">
        <v>10</v>
      </c>
      <c r="J65" s="14">
        <v>59</v>
      </c>
      <c r="K65" s="14">
        <v>177</v>
      </c>
      <c r="L65" s="14">
        <v>236</v>
      </c>
      <c r="M65" s="7">
        <f t="shared" si="31"/>
        <v>3</v>
      </c>
      <c r="N65" s="7">
        <f t="shared" si="32"/>
        <v>4</v>
      </c>
      <c r="O65" s="7">
        <v>1</v>
      </c>
      <c r="P65" s="7">
        <f t="shared" si="33"/>
        <v>1.5</v>
      </c>
      <c r="Q65" s="7">
        <f t="shared" si="34"/>
        <v>2</v>
      </c>
    </row>
    <row r="66" spans="1:18" x14ac:dyDescent="0.15">
      <c r="A66" s="1" t="s">
        <v>11</v>
      </c>
      <c r="B66" s="1">
        <v>24</v>
      </c>
      <c r="C66" s="1">
        <v>122</v>
      </c>
      <c r="D66" s="7">
        <f t="shared" si="28"/>
        <v>5.083333333333333</v>
      </c>
      <c r="E66" s="7">
        <f t="shared" si="29"/>
        <v>2</v>
      </c>
      <c r="F66" s="1">
        <v>48</v>
      </c>
      <c r="G66" s="7">
        <f t="shared" si="30"/>
        <v>2.5416666666666665</v>
      </c>
      <c r="I66" s="1" t="s">
        <v>11</v>
      </c>
      <c r="J66" s="14">
        <v>59</v>
      </c>
      <c r="K66" s="14">
        <v>177</v>
      </c>
      <c r="L66" s="14">
        <v>236</v>
      </c>
      <c r="M66" s="7">
        <f t="shared" si="31"/>
        <v>3</v>
      </c>
      <c r="N66" s="7">
        <f t="shared" si="32"/>
        <v>4</v>
      </c>
      <c r="O66" s="7">
        <v>1</v>
      </c>
      <c r="P66" s="7">
        <f t="shared" si="33"/>
        <v>1.5</v>
      </c>
      <c r="Q66" s="7">
        <f t="shared" si="34"/>
        <v>2</v>
      </c>
    </row>
    <row r="70" spans="1:18" x14ac:dyDescent="0.15">
      <c r="I70" s="24" t="s">
        <v>33</v>
      </c>
      <c r="J70" s="22"/>
      <c r="K70" s="22"/>
      <c r="L70" s="22"/>
      <c r="M70" s="22"/>
      <c r="N70" s="22"/>
      <c r="O70" s="22"/>
      <c r="P70" s="22"/>
      <c r="Q70" s="23"/>
    </row>
    <row r="71" spans="1:18" x14ac:dyDescent="0.15">
      <c r="I71" s="9"/>
      <c r="J71" s="1" t="s">
        <v>27</v>
      </c>
      <c r="K71" s="1" t="s">
        <v>20</v>
      </c>
      <c r="L71" s="9" t="s">
        <v>21</v>
      </c>
      <c r="M71" s="1" t="s">
        <v>22</v>
      </c>
      <c r="N71" s="1" t="s">
        <v>25</v>
      </c>
      <c r="O71" s="1" t="s">
        <v>24</v>
      </c>
      <c r="P71" s="1" t="s">
        <v>23</v>
      </c>
      <c r="Q71" s="1" t="s">
        <v>29</v>
      </c>
    </row>
    <row r="72" spans="1:18" x14ac:dyDescent="0.15">
      <c r="I72" s="1" t="s">
        <v>28</v>
      </c>
      <c r="J72" s="14">
        <f>B55+J55</f>
        <v>22</v>
      </c>
      <c r="K72" s="14">
        <f>C55+K55</f>
        <v>73</v>
      </c>
      <c r="L72" s="14">
        <f>C55+L55</f>
        <v>91</v>
      </c>
      <c r="M72" s="7">
        <f>K72/J72</f>
        <v>3.3181818181818183</v>
      </c>
      <c r="N72" s="7">
        <f>L72/J72</f>
        <v>4.1363636363636367</v>
      </c>
      <c r="O72" s="7">
        <f>R72</f>
        <v>1.5454545454545454</v>
      </c>
      <c r="P72" s="7">
        <f>((C55+K55)/J72)/2</f>
        <v>1.6590909090909092</v>
      </c>
      <c r="Q72" s="7">
        <f>((C55+L55)/J72)/2</f>
        <v>2.0681818181818183</v>
      </c>
      <c r="R72" s="13">
        <f>((F55*2)+J55)/J72</f>
        <v>1.5454545454545454</v>
      </c>
    </row>
    <row r="73" spans="1:18" x14ac:dyDescent="0.15">
      <c r="I73" s="25" t="s">
        <v>1</v>
      </c>
      <c r="J73" s="26">
        <f t="shared" ref="J73:J83" si="35">B56+J56</f>
        <v>31</v>
      </c>
      <c r="K73" s="26">
        <f t="shared" ref="K73:K83" si="36">C56+K56</f>
        <v>112</v>
      </c>
      <c r="L73" s="26">
        <f t="shared" ref="L73:L83" si="37">C56+L56</f>
        <v>133</v>
      </c>
      <c r="M73" s="27">
        <f t="shared" ref="M73:M83" si="38">K73/J73</f>
        <v>3.6129032258064515</v>
      </c>
      <c r="N73" s="27">
        <f t="shared" ref="N73:N83" si="39">L73/J73</f>
        <v>4.290322580645161</v>
      </c>
      <c r="O73" s="27">
        <f t="shared" ref="O73:O83" si="40">(F56+J56)/J73</f>
        <v>1.3225806451612903</v>
      </c>
      <c r="P73" s="27">
        <f t="shared" ref="P73:P83" si="41">((C56+K56)/J73)/2</f>
        <v>1.8064516129032258</v>
      </c>
      <c r="Q73" s="27">
        <f t="shared" ref="Q73:Q83" si="42">((C56+L56)/J73)/2</f>
        <v>2.1451612903225805</v>
      </c>
      <c r="R73" s="13">
        <f t="shared" ref="R73:R83" si="43">((F56*2)+J56)/J73</f>
        <v>1.967741935483871</v>
      </c>
    </row>
    <row r="74" spans="1:18" x14ac:dyDescent="0.15">
      <c r="I74" s="25" t="s">
        <v>2</v>
      </c>
      <c r="J74" s="26">
        <f t="shared" si="35"/>
        <v>42</v>
      </c>
      <c r="K74" s="26">
        <f t="shared" si="36"/>
        <v>145</v>
      </c>
      <c r="L74" s="26">
        <f t="shared" si="37"/>
        <v>177</v>
      </c>
      <c r="M74" s="27">
        <f t="shared" si="38"/>
        <v>3.4523809523809526</v>
      </c>
      <c r="N74" s="27">
        <f t="shared" si="39"/>
        <v>4.2142857142857144</v>
      </c>
      <c r="O74" s="27">
        <f t="shared" si="40"/>
        <v>1.2380952380952381</v>
      </c>
      <c r="P74" s="27">
        <f t="shared" si="41"/>
        <v>1.7261904761904763</v>
      </c>
      <c r="Q74" s="27">
        <f t="shared" si="42"/>
        <v>2.1071428571428572</v>
      </c>
      <c r="R74" s="13">
        <f t="shared" si="43"/>
        <v>1.7142857142857142</v>
      </c>
    </row>
    <row r="75" spans="1:18" x14ac:dyDescent="0.15">
      <c r="I75" s="1" t="s">
        <v>3</v>
      </c>
      <c r="J75" s="14">
        <f t="shared" si="35"/>
        <v>42</v>
      </c>
      <c r="K75" s="14">
        <f t="shared" si="36"/>
        <v>145</v>
      </c>
      <c r="L75" s="14">
        <f t="shared" si="37"/>
        <v>177</v>
      </c>
      <c r="M75" s="7">
        <f t="shared" si="38"/>
        <v>3.4523809523809526</v>
      </c>
      <c r="N75" s="7">
        <f t="shared" si="39"/>
        <v>4.2142857142857144</v>
      </c>
      <c r="O75" s="7">
        <f t="shared" si="40"/>
        <v>1.2380952380952381</v>
      </c>
      <c r="P75" s="7">
        <f t="shared" si="41"/>
        <v>1.7261904761904763</v>
      </c>
      <c r="Q75" s="7">
        <f t="shared" si="42"/>
        <v>2.1071428571428572</v>
      </c>
      <c r="R75" s="13">
        <f t="shared" si="43"/>
        <v>1.7142857142857142</v>
      </c>
    </row>
    <row r="76" spans="1:18" x14ac:dyDescent="0.15">
      <c r="I76" s="25" t="s">
        <v>4</v>
      </c>
      <c r="J76" s="26">
        <f t="shared" si="35"/>
        <v>59</v>
      </c>
      <c r="K76" s="26">
        <f t="shared" si="36"/>
        <v>206</v>
      </c>
      <c r="L76" s="26">
        <f t="shared" si="37"/>
        <v>250</v>
      </c>
      <c r="M76" s="27">
        <f t="shared" si="38"/>
        <v>3.4915254237288136</v>
      </c>
      <c r="N76" s="27">
        <f t="shared" si="39"/>
        <v>4.2372881355932206</v>
      </c>
      <c r="O76" s="27">
        <f t="shared" si="40"/>
        <v>1.2542372881355932</v>
      </c>
      <c r="P76" s="27">
        <f t="shared" si="41"/>
        <v>1.7457627118644068</v>
      </c>
      <c r="Q76" s="27">
        <f t="shared" si="42"/>
        <v>2.1186440677966103</v>
      </c>
      <c r="R76" s="13">
        <f t="shared" si="43"/>
        <v>1.7627118644067796</v>
      </c>
    </row>
    <row r="77" spans="1:18" x14ac:dyDescent="0.15">
      <c r="I77" s="25" t="s">
        <v>5</v>
      </c>
      <c r="J77" s="26">
        <f t="shared" si="35"/>
        <v>68</v>
      </c>
      <c r="K77" s="26">
        <f t="shared" si="36"/>
        <v>239</v>
      </c>
      <c r="L77" s="26">
        <f t="shared" si="37"/>
        <v>289</v>
      </c>
      <c r="M77" s="27">
        <f t="shared" si="38"/>
        <v>3.5147058823529411</v>
      </c>
      <c r="N77" s="27">
        <f t="shared" si="39"/>
        <v>4.25</v>
      </c>
      <c r="O77" s="27">
        <f t="shared" si="40"/>
        <v>1.2647058823529411</v>
      </c>
      <c r="P77" s="27">
        <f t="shared" si="41"/>
        <v>1.7573529411764706</v>
      </c>
      <c r="Q77" s="27">
        <f t="shared" si="42"/>
        <v>2.125</v>
      </c>
      <c r="R77" s="13">
        <f t="shared" si="43"/>
        <v>1.7941176470588236</v>
      </c>
    </row>
    <row r="78" spans="1:18" x14ac:dyDescent="0.15">
      <c r="I78" s="25" t="s">
        <v>6</v>
      </c>
      <c r="J78" s="26">
        <f t="shared" si="35"/>
        <v>74</v>
      </c>
      <c r="K78" s="26">
        <f t="shared" si="36"/>
        <v>266</v>
      </c>
      <c r="L78" s="26">
        <f t="shared" si="37"/>
        <v>319</v>
      </c>
      <c r="M78" s="27">
        <f t="shared" si="38"/>
        <v>3.5945945945945947</v>
      </c>
      <c r="N78" s="27">
        <f t="shared" si="39"/>
        <v>4.3108108108108105</v>
      </c>
      <c r="O78" s="27">
        <f t="shared" si="40"/>
        <v>1.2837837837837838</v>
      </c>
      <c r="P78" s="27">
        <f t="shared" si="41"/>
        <v>1.7972972972972974</v>
      </c>
      <c r="Q78" s="27">
        <f t="shared" si="42"/>
        <v>2.1554054054054053</v>
      </c>
      <c r="R78" s="13">
        <f t="shared" si="43"/>
        <v>1.8513513513513513</v>
      </c>
    </row>
    <row r="79" spans="1:18" x14ac:dyDescent="0.15">
      <c r="I79" s="25" t="s">
        <v>7</v>
      </c>
      <c r="J79" s="26">
        <f t="shared" si="35"/>
        <v>77</v>
      </c>
      <c r="K79" s="26">
        <f t="shared" si="36"/>
        <v>275</v>
      </c>
      <c r="L79" s="26">
        <f t="shared" si="37"/>
        <v>331</v>
      </c>
      <c r="M79" s="27">
        <f t="shared" si="38"/>
        <v>3.5714285714285716</v>
      </c>
      <c r="N79" s="27">
        <f t="shared" si="39"/>
        <v>4.2987012987012987</v>
      </c>
      <c r="O79" s="27">
        <f t="shared" si="40"/>
        <v>1.2727272727272727</v>
      </c>
      <c r="P79" s="27">
        <f t="shared" si="41"/>
        <v>1.7857142857142858</v>
      </c>
      <c r="Q79" s="27">
        <f t="shared" si="42"/>
        <v>2.1493506493506493</v>
      </c>
      <c r="R79" s="13">
        <f t="shared" si="43"/>
        <v>1.8181818181818181</v>
      </c>
    </row>
    <row r="80" spans="1:18" x14ac:dyDescent="0.15">
      <c r="I80" s="1" t="s">
        <v>8</v>
      </c>
      <c r="J80" s="14">
        <f t="shared" si="35"/>
        <v>77</v>
      </c>
      <c r="K80" s="14">
        <f t="shared" si="36"/>
        <v>275</v>
      </c>
      <c r="L80" s="14">
        <f t="shared" si="37"/>
        <v>331</v>
      </c>
      <c r="M80" s="7">
        <f t="shared" si="38"/>
        <v>3.5714285714285716</v>
      </c>
      <c r="N80" s="7">
        <f t="shared" si="39"/>
        <v>4.2987012987012987</v>
      </c>
      <c r="O80" s="7">
        <f t="shared" si="40"/>
        <v>1.2727272727272727</v>
      </c>
      <c r="P80" s="7">
        <f t="shared" si="41"/>
        <v>1.7857142857142858</v>
      </c>
      <c r="Q80" s="7">
        <f t="shared" si="42"/>
        <v>2.1493506493506493</v>
      </c>
      <c r="R80" s="13">
        <f t="shared" si="43"/>
        <v>1.8181818181818181</v>
      </c>
    </row>
    <row r="81" spans="9:18" x14ac:dyDescent="0.15">
      <c r="I81" s="25" t="s">
        <v>9</v>
      </c>
      <c r="J81" s="26">
        <f t="shared" si="35"/>
        <v>80</v>
      </c>
      <c r="K81" s="26">
        <f t="shared" si="36"/>
        <v>290</v>
      </c>
      <c r="L81" s="26">
        <f t="shared" si="37"/>
        <v>346</v>
      </c>
      <c r="M81" s="27">
        <f t="shared" si="38"/>
        <v>3.625</v>
      </c>
      <c r="N81" s="27">
        <f t="shared" si="39"/>
        <v>4.3250000000000002</v>
      </c>
      <c r="O81" s="27">
        <f t="shared" si="40"/>
        <v>1.3</v>
      </c>
      <c r="P81" s="27">
        <f t="shared" si="41"/>
        <v>1.8125</v>
      </c>
      <c r="Q81" s="27">
        <f t="shared" si="42"/>
        <v>2.1625000000000001</v>
      </c>
      <c r="R81" s="13">
        <f t="shared" si="43"/>
        <v>1.9</v>
      </c>
    </row>
    <row r="82" spans="9:18" x14ac:dyDescent="0.15">
      <c r="I82" s="25" t="s">
        <v>10</v>
      </c>
      <c r="J82" s="26">
        <f t="shared" si="35"/>
        <v>83</v>
      </c>
      <c r="K82" s="26">
        <f t="shared" si="36"/>
        <v>299</v>
      </c>
      <c r="L82" s="26">
        <f t="shared" si="37"/>
        <v>358</v>
      </c>
      <c r="M82" s="27">
        <f t="shared" si="38"/>
        <v>3.6024096385542168</v>
      </c>
      <c r="N82" s="27">
        <f t="shared" si="39"/>
        <v>4.3132530120481931</v>
      </c>
      <c r="O82" s="27">
        <f t="shared" si="40"/>
        <v>1.2891566265060241</v>
      </c>
      <c r="P82" s="27">
        <f t="shared" si="41"/>
        <v>1.8012048192771084</v>
      </c>
      <c r="Q82" s="27">
        <f t="shared" si="42"/>
        <v>2.1566265060240966</v>
      </c>
      <c r="R82" s="13">
        <f t="shared" si="43"/>
        <v>1.8674698795180722</v>
      </c>
    </row>
    <row r="83" spans="9:18" x14ac:dyDescent="0.15">
      <c r="I83" s="1" t="s">
        <v>11</v>
      </c>
      <c r="J83" s="14">
        <f t="shared" si="35"/>
        <v>83</v>
      </c>
      <c r="K83" s="14">
        <f t="shared" si="36"/>
        <v>299</v>
      </c>
      <c r="L83" s="14">
        <f t="shared" si="37"/>
        <v>358</v>
      </c>
      <c r="M83" s="7">
        <f t="shared" si="38"/>
        <v>3.6024096385542168</v>
      </c>
      <c r="N83" s="7">
        <f t="shared" si="39"/>
        <v>4.3132530120481931</v>
      </c>
      <c r="O83" s="7">
        <f t="shared" si="40"/>
        <v>1.2891566265060241</v>
      </c>
      <c r="P83" s="7">
        <f t="shared" si="41"/>
        <v>1.8012048192771084</v>
      </c>
      <c r="Q83" s="7">
        <f t="shared" si="42"/>
        <v>2.1566265060240966</v>
      </c>
      <c r="R83" s="13">
        <f t="shared" si="43"/>
        <v>1.8674698795180722</v>
      </c>
    </row>
    <row r="87" spans="9:18" x14ac:dyDescent="0.15">
      <c r="J87" s="31" t="s">
        <v>27</v>
      </c>
      <c r="K87" s="31" t="s">
        <v>20</v>
      </c>
      <c r="L87" s="31" t="s">
        <v>21</v>
      </c>
      <c r="M87" s="32" t="s">
        <v>27</v>
      </c>
      <c r="N87" s="32" t="s">
        <v>20</v>
      </c>
      <c r="O87" s="32" t="s">
        <v>21</v>
      </c>
    </row>
    <row r="88" spans="9:18" x14ac:dyDescent="0.15">
      <c r="I88" t="s">
        <v>28</v>
      </c>
      <c r="J88" s="31">
        <v>57</v>
      </c>
      <c r="K88" s="31">
        <v>312</v>
      </c>
      <c r="L88" s="31">
        <v>234</v>
      </c>
      <c r="M88" s="32">
        <v>22</v>
      </c>
      <c r="N88" s="32">
        <f>(C55*2)+K55</f>
        <v>92</v>
      </c>
      <c r="O88" s="32">
        <f>(C55*2)+L55</f>
        <v>110</v>
      </c>
      <c r="P88" s="28">
        <f>K88/(K88+O88)</f>
        <v>0.73933649289099523</v>
      </c>
      <c r="Q88" s="28">
        <f>N88/(N88+L88)</f>
        <v>0.2822085889570552</v>
      </c>
      <c r="R88" t="s">
        <v>151</v>
      </c>
    </row>
    <row r="89" spans="9:18" x14ac:dyDescent="0.15">
      <c r="I89" t="s">
        <v>1</v>
      </c>
      <c r="J89" s="31">
        <v>60</v>
      </c>
      <c r="K89" s="31">
        <v>346</v>
      </c>
      <c r="L89" s="31">
        <v>253</v>
      </c>
      <c r="M89" s="32">
        <v>31</v>
      </c>
      <c r="N89" s="32">
        <f t="shared" ref="N89:N99" si="44">(C56*2)+K56</f>
        <v>161</v>
      </c>
      <c r="O89" s="32">
        <f t="shared" ref="O89:O99" si="45">(C56*2)+L56</f>
        <v>182</v>
      </c>
      <c r="P89" s="28">
        <f t="shared" ref="P89:P99" si="46">K89/(K89+O89)</f>
        <v>0.65530303030303028</v>
      </c>
      <c r="Q89" s="28">
        <f t="shared" ref="Q89:Q99" si="47">N89/(N89+L89)</f>
        <v>0.3888888888888889</v>
      </c>
      <c r="R89" t="s">
        <v>1</v>
      </c>
    </row>
    <row r="90" spans="9:18" x14ac:dyDescent="0.15">
      <c r="I90" t="s">
        <v>2</v>
      </c>
      <c r="J90" s="31">
        <v>62</v>
      </c>
      <c r="K90" s="31">
        <v>366</v>
      </c>
      <c r="L90" s="31">
        <v>263</v>
      </c>
      <c r="M90" s="32">
        <v>42</v>
      </c>
      <c r="N90" s="32">
        <f t="shared" si="44"/>
        <v>194</v>
      </c>
      <c r="O90" s="32">
        <f t="shared" si="45"/>
        <v>226</v>
      </c>
      <c r="P90" s="28">
        <f t="shared" si="46"/>
        <v>0.6182432432432432</v>
      </c>
      <c r="Q90" s="28">
        <f t="shared" si="47"/>
        <v>0.42450765864332601</v>
      </c>
      <c r="R90" t="s">
        <v>2</v>
      </c>
    </row>
    <row r="91" spans="9:18" x14ac:dyDescent="0.15">
      <c r="I91" t="s">
        <v>3</v>
      </c>
      <c r="J91" s="31">
        <v>62</v>
      </c>
      <c r="K91" s="31">
        <v>366</v>
      </c>
      <c r="L91" s="31">
        <v>263</v>
      </c>
      <c r="M91" s="32">
        <v>42</v>
      </c>
      <c r="N91" s="32">
        <f t="shared" si="44"/>
        <v>194</v>
      </c>
      <c r="O91" s="32">
        <f t="shared" si="45"/>
        <v>226</v>
      </c>
      <c r="P91" s="28">
        <f t="shared" si="46"/>
        <v>0.6182432432432432</v>
      </c>
      <c r="Q91" s="28">
        <f t="shared" si="47"/>
        <v>0.42450765864332601</v>
      </c>
      <c r="R91" t="s">
        <v>3</v>
      </c>
    </row>
    <row r="92" spans="9:18" x14ac:dyDescent="0.15">
      <c r="I92" t="s">
        <v>4</v>
      </c>
      <c r="J92" s="31">
        <v>65</v>
      </c>
      <c r="K92" s="31">
        <v>372</v>
      </c>
      <c r="L92" s="31">
        <v>272</v>
      </c>
      <c r="M92" s="32">
        <v>59</v>
      </c>
      <c r="N92" s="32">
        <f t="shared" si="44"/>
        <v>280</v>
      </c>
      <c r="O92" s="32">
        <f t="shared" si="45"/>
        <v>324</v>
      </c>
      <c r="P92" s="28">
        <f t="shared" si="46"/>
        <v>0.53448275862068961</v>
      </c>
      <c r="Q92" s="28">
        <f t="shared" si="47"/>
        <v>0.50724637681159424</v>
      </c>
      <c r="R92" t="s">
        <v>4</v>
      </c>
    </row>
    <row r="93" spans="9:18" x14ac:dyDescent="0.15">
      <c r="I93" t="s">
        <v>5</v>
      </c>
      <c r="J93" s="31">
        <v>65</v>
      </c>
      <c r="K93" s="31">
        <v>372</v>
      </c>
      <c r="L93" s="31">
        <v>272</v>
      </c>
      <c r="M93" s="32">
        <v>68</v>
      </c>
      <c r="N93" s="32">
        <f t="shared" si="44"/>
        <v>328</v>
      </c>
      <c r="O93" s="32">
        <f t="shared" si="45"/>
        <v>378</v>
      </c>
      <c r="P93" s="28">
        <f t="shared" si="46"/>
        <v>0.496</v>
      </c>
      <c r="Q93" s="28">
        <f t="shared" si="47"/>
        <v>0.54666666666666663</v>
      </c>
      <c r="R93" t="s">
        <v>5</v>
      </c>
    </row>
    <row r="94" spans="9:18" x14ac:dyDescent="0.15">
      <c r="I94" t="s">
        <v>6</v>
      </c>
      <c r="J94" s="31">
        <v>70</v>
      </c>
      <c r="K94" s="31">
        <v>420</v>
      </c>
      <c r="L94" s="31">
        <v>296</v>
      </c>
      <c r="M94" s="32">
        <v>74</v>
      </c>
      <c r="N94" s="32">
        <f t="shared" si="44"/>
        <v>373</v>
      </c>
      <c r="O94" s="32">
        <f t="shared" si="45"/>
        <v>426</v>
      </c>
      <c r="P94" s="28">
        <f t="shared" si="46"/>
        <v>0.49645390070921985</v>
      </c>
      <c r="Q94" s="28">
        <f t="shared" si="47"/>
        <v>0.55754857997010465</v>
      </c>
      <c r="R94" t="s">
        <v>6</v>
      </c>
    </row>
    <row r="95" spans="9:18" x14ac:dyDescent="0.15">
      <c r="I95" t="s">
        <v>7</v>
      </c>
      <c r="J95" s="31">
        <v>73</v>
      </c>
      <c r="K95" s="31">
        <v>426</v>
      </c>
      <c r="L95" s="31">
        <v>305</v>
      </c>
      <c r="M95" s="32">
        <v>77</v>
      </c>
      <c r="N95" s="32">
        <f t="shared" si="44"/>
        <v>382</v>
      </c>
      <c r="O95" s="32">
        <f t="shared" si="45"/>
        <v>438</v>
      </c>
      <c r="P95" s="28">
        <f t="shared" si="46"/>
        <v>0.49305555555555558</v>
      </c>
      <c r="Q95" s="28">
        <f t="shared" si="47"/>
        <v>0.55604075691411936</v>
      </c>
      <c r="R95" t="s">
        <v>7</v>
      </c>
    </row>
    <row r="96" spans="9:18" x14ac:dyDescent="0.15">
      <c r="I96" t="s">
        <v>8</v>
      </c>
      <c r="J96" s="31">
        <v>76</v>
      </c>
      <c r="K96" s="31">
        <v>432</v>
      </c>
      <c r="L96" s="31">
        <v>314</v>
      </c>
      <c r="M96" s="32">
        <v>77</v>
      </c>
      <c r="N96" s="32">
        <f t="shared" si="44"/>
        <v>382</v>
      </c>
      <c r="O96" s="32">
        <f t="shared" si="45"/>
        <v>438</v>
      </c>
      <c r="P96" s="28">
        <f t="shared" si="46"/>
        <v>0.49655172413793103</v>
      </c>
      <c r="Q96" s="28">
        <f t="shared" si="47"/>
        <v>0.54885057471264365</v>
      </c>
      <c r="R96" t="s">
        <v>8</v>
      </c>
    </row>
    <row r="97" spans="9:18" x14ac:dyDescent="0.15">
      <c r="I97" t="s">
        <v>9</v>
      </c>
      <c r="J97" s="31">
        <v>76</v>
      </c>
      <c r="K97" s="31">
        <v>432</v>
      </c>
      <c r="L97" s="31">
        <v>314</v>
      </c>
      <c r="M97" s="32">
        <v>80</v>
      </c>
      <c r="N97" s="32">
        <f t="shared" si="44"/>
        <v>412</v>
      </c>
      <c r="O97" s="32">
        <f t="shared" si="45"/>
        <v>468</v>
      </c>
      <c r="P97" s="28">
        <f t="shared" si="46"/>
        <v>0.48</v>
      </c>
      <c r="Q97" s="28">
        <f t="shared" si="47"/>
        <v>0.56749311294765836</v>
      </c>
      <c r="R97" t="s">
        <v>9</v>
      </c>
    </row>
    <row r="98" spans="9:18" x14ac:dyDescent="0.15">
      <c r="I98" t="s">
        <v>10</v>
      </c>
      <c r="J98" s="31">
        <v>79</v>
      </c>
      <c r="K98" s="31">
        <v>438</v>
      </c>
      <c r="L98" s="31">
        <v>323</v>
      </c>
      <c r="M98" s="32">
        <v>83</v>
      </c>
      <c r="N98" s="32">
        <f t="shared" si="44"/>
        <v>421</v>
      </c>
      <c r="O98" s="32">
        <f t="shared" si="45"/>
        <v>480</v>
      </c>
      <c r="P98" s="28">
        <f t="shared" si="46"/>
        <v>0.47712418300653597</v>
      </c>
      <c r="Q98" s="28">
        <f t="shared" si="47"/>
        <v>0.56586021505376349</v>
      </c>
      <c r="R98" t="s">
        <v>10</v>
      </c>
    </row>
    <row r="99" spans="9:18" x14ac:dyDescent="0.15">
      <c r="I99" t="s">
        <v>11</v>
      </c>
      <c r="J99" s="31">
        <v>79</v>
      </c>
      <c r="K99" s="31">
        <v>438</v>
      </c>
      <c r="L99" s="31">
        <v>323</v>
      </c>
      <c r="M99" s="32">
        <v>83</v>
      </c>
      <c r="N99" s="32">
        <f t="shared" si="44"/>
        <v>421</v>
      </c>
      <c r="O99" s="32">
        <f t="shared" si="45"/>
        <v>480</v>
      </c>
      <c r="P99" s="28">
        <f t="shared" si="46"/>
        <v>0.47712418300653597</v>
      </c>
      <c r="Q99" s="28">
        <f t="shared" si="47"/>
        <v>0.56586021505376349</v>
      </c>
      <c r="R99" t="s">
        <v>11</v>
      </c>
    </row>
    <row r="105" spans="9:18" x14ac:dyDescent="0.15">
      <c r="O105" s="47"/>
    </row>
  </sheetData>
  <phoneticPr fontId="1"/>
  <pageMargins left="0.7" right="0.7" top="0.75" bottom="0.75" header="0.3" footer="0.3"/>
  <pageSetup paperSize="9" scale="91" orientation="portrait" horizontalDpi="0" verticalDpi="0" r:id="rId1"/>
  <colBreaks count="2" manualBreakCount="2">
    <brk id="13" max="101" man="1"/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M37"/>
  <sheetViews>
    <sheetView showGridLines="0" showRowColHeaders="0" zoomScale="84" zoomScaleNormal="84" workbookViewId="0">
      <selection activeCell="L26" sqref="L26"/>
    </sheetView>
  </sheetViews>
  <sheetFormatPr defaultRowHeight="13.5" x14ac:dyDescent="0.15"/>
  <cols>
    <col min="1" max="2" width="8.75" customWidth="1"/>
    <col min="3" max="4" width="19" customWidth="1"/>
    <col min="5" max="5" width="6.25" customWidth="1"/>
    <col min="6" max="6" width="6.75" customWidth="1"/>
    <col min="7" max="8" width="19" hidden="1" customWidth="1"/>
    <col min="9" max="10" width="19" customWidth="1"/>
    <col min="11" max="11" width="16.125" customWidth="1"/>
    <col min="12" max="13" width="6.25" customWidth="1"/>
    <col min="14" max="14" width="15.75" customWidth="1"/>
  </cols>
  <sheetData>
    <row r="1" spans="3:13" ht="25.5" customHeight="1" x14ac:dyDescent="0.15"/>
    <row r="2" spans="3:13" ht="23.25" customHeight="1" x14ac:dyDescent="0.15"/>
    <row r="3" spans="3:13" ht="17.25" customHeight="1" x14ac:dyDescent="0.15">
      <c r="C3" t="s">
        <v>153</v>
      </c>
      <c r="J3" t="s">
        <v>154</v>
      </c>
    </row>
    <row r="4" spans="3:13" ht="17.25" customHeight="1" x14ac:dyDescent="0.15">
      <c r="C4" s="1" t="s">
        <v>99</v>
      </c>
      <c r="D4" s="1" t="s">
        <v>100</v>
      </c>
      <c r="E4" s="2" t="s">
        <v>101</v>
      </c>
      <c r="F4" s="2" t="s">
        <v>102</v>
      </c>
      <c r="J4" s="1" t="s">
        <v>99</v>
      </c>
      <c r="K4" s="1" t="s">
        <v>100</v>
      </c>
      <c r="L4" s="1" t="s">
        <v>101</v>
      </c>
      <c r="M4" s="1" t="s">
        <v>102</v>
      </c>
    </row>
    <row r="5" spans="3:13" ht="17.25" customHeight="1" x14ac:dyDescent="0.15">
      <c r="C5" s="36" t="s">
        <v>40</v>
      </c>
      <c r="D5" t="s">
        <v>41</v>
      </c>
      <c r="E5" s="44">
        <v>10</v>
      </c>
      <c r="F5" s="35">
        <v>10</v>
      </c>
      <c r="J5" s="45" t="s">
        <v>103</v>
      </c>
      <c r="K5" s="4" t="s">
        <v>104</v>
      </c>
      <c r="L5" s="1">
        <v>5</v>
      </c>
      <c r="M5" s="1">
        <v>5</v>
      </c>
    </row>
    <row r="6" spans="3:13" ht="17.25" customHeight="1" x14ac:dyDescent="0.15">
      <c r="C6" s="36"/>
      <c r="D6" t="s">
        <v>42</v>
      </c>
      <c r="E6">
        <v>5</v>
      </c>
      <c r="F6" s="37">
        <v>5</v>
      </c>
      <c r="J6" s="45" t="s">
        <v>39</v>
      </c>
      <c r="K6" s="1" t="s">
        <v>39</v>
      </c>
      <c r="L6" s="1">
        <v>4</v>
      </c>
      <c r="M6" s="1">
        <v>4</v>
      </c>
    </row>
    <row r="7" spans="3:13" ht="17.25" customHeight="1" x14ac:dyDescent="0.15">
      <c r="C7" s="38"/>
      <c r="D7" s="43" t="s">
        <v>43</v>
      </c>
      <c r="E7" s="43">
        <v>5</v>
      </c>
      <c r="F7" s="39">
        <v>5</v>
      </c>
      <c r="J7" t="s">
        <v>106</v>
      </c>
      <c r="K7">
        <f>COUNTA(K5:K6)</f>
        <v>2</v>
      </c>
      <c r="L7">
        <f>SUM(L5:L6)</f>
        <v>9</v>
      </c>
      <c r="M7">
        <f>SUM(M5:M6)</f>
        <v>9</v>
      </c>
    </row>
    <row r="8" spans="3:13" ht="17.25" customHeight="1" x14ac:dyDescent="0.15">
      <c r="C8" s="34" t="s">
        <v>44</v>
      </c>
      <c r="D8" s="44" t="s">
        <v>45</v>
      </c>
      <c r="E8" s="44">
        <v>8</v>
      </c>
      <c r="F8" s="35">
        <v>8</v>
      </c>
    </row>
    <row r="9" spans="3:13" ht="17.25" customHeight="1" x14ac:dyDescent="0.15">
      <c r="C9" s="36"/>
      <c r="D9" t="s">
        <v>46</v>
      </c>
      <c r="E9">
        <v>4</v>
      </c>
      <c r="F9" s="37">
        <v>4</v>
      </c>
    </row>
    <row r="10" spans="3:13" ht="17.25" customHeight="1" x14ac:dyDescent="0.15">
      <c r="C10" s="38"/>
      <c r="D10" s="43" t="s">
        <v>47</v>
      </c>
      <c r="E10" s="43">
        <v>4</v>
      </c>
      <c r="F10" s="39">
        <v>4</v>
      </c>
      <c r="J10" s="40" t="s">
        <v>35</v>
      </c>
      <c r="K10" s="35" t="s">
        <v>88</v>
      </c>
      <c r="L10" s="1">
        <v>3</v>
      </c>
      <c r="M10" s="1">
        <v>4</v>
      </c>
    </row>
    <row r="11" spans="3:13" ht="17.25" customHeight="1" x14ac:dyDescent="0.15">
      <c r="C11" s="34" t="s">
        <v>48</v>
      </c>
      <c r="D11" s="44" t="s">
        <v>49</v>
      </c>
      <c r="E11" s="44">
        <v>8</v>
      </c>
      <c r="F11" s="35">
        <v>8</v>
      </c>
      <c r="J11" s="41"/>
      <c r="K11" s="37" t="s">
        <v>89</v>
      </c>
      <c r="L11" s="1">
        <v>3</v>
      </c>
      <c r="M11" s="1">
        <v>4</v>
      </c>
    </row>
    <row r="12" spans="3:13" ht="17.25" customHeight="1" x14ac:dyDescent="0.15">
      <c r="C12" s="36"/>
      <c r="D12" t="s">
        <v>50</v>
      </c>
      <c r="E12">
        <v>4</v>
      </c>
      <c r="F12" s="37">
        <v>4</v>
      </c>
      <c r="J12" s="42"/>
      <c r="K12" s="39" t="s">
        <v>90</v>
      </c>
      <c r="L12" s="1">
        <v>3</v>
      </c>
      <c r="M12" s="1">
        <v>4</v>
      </c>
    </row>
    <row r="13" spans="3:13" ht="17.25" customHeight="1" x14ac:dyDescent="0.15">
      <c r="C13" s="38"/>
      <c r="D13" s="43" t="s">
        <v>51</v>
      </c>
      <c r="E13" s="43">
        <v>4</v>
      </c>
      <c r="F13" s="39">
        <v>4</v>
      </c>
      <c r="J13" s="40" t="s">
        <v>36</v>
      </c>
      <c r="K13" s="35" t="s">
        <v>91</v>
      </c>
      <c r="L13" s="1">
        <v>3</v>
      </c>
      <c r="M13" s="1">
        <v>4</v>
      </c>
    </row>
    <row r="14" spans="3:13" ht="17.25" customHeight="1" x14ac:dyDescent="0.15">
      <c r="C14" s="34" t="s">
        <v>52</v>
      </c>
      <c r="D14" s="44" t="s">
        <v>53</v>
      </c>
      <c r="E14" s="44">
        <v>8</v>
      </c>
      <c r="F14" s="35">
        <v>8</v>
      </c>
      <c r="J14" s="41"/>
      <c r="K14" s="37" t="s">
        <v>92</v>
      </c>
      <c r="L14" s="1">
        <v>3</v>
      </c>
      <c r="M14" s="1">
        <v>4</v>
      </c>
    </row>
    <row r="15" spans="3:13" ht="17.25" customHeight="1" x14ac:dyDescent="0.15">
      <c r="C15" s="36"/>
      <c r="D15" t="s">
        <v>54</v>
      </c>
      <c r="E15">
        <v>4</v>
      </c>
      <c r="F15" s="37">
        <v>4</v>
      </c>
      <c r="J15" s="42"/>
      <c r="K15" s="39" t="s">
        <v>93</v>
      </c>
      <c r="L15" s="1">
        <v>3</v>
      </c>
      <c r="M15" s="1">
        <v>4</v>
      </c>
    </row>
    <row r="16" spans="3:13" ht="17.25" customHeight="1" x14ac:dyDescent="0.15">
      <c r="C16" s="38"/>
      <c r="D16" s="43" t="s">
        <v>55</v>
      </c>
      <c r="E16" s="43">
        <v>4</v>
      </c>
      <c r="F16" s="39">
        <v>4</v>
      </c>
      <c r="J16" s="40" t="s">
        <v>37</v>
      </c>
      <c r="K16" s="35" t="s">
        <v>94</v>
      </c>
      <c r="L16" s="1">
        <v>3</v>
      </c>
      <c r="M16" s="1">
        <v>4</v>
      </c>
    </row>
    <row r="17" spans="3:13" ht="17.25" customHeight="1" x14ac:dyDescent="0.15">
      <c r="C17" s="33" t="s">
        <v>106</v>
      </c>
      <c r="D17">
        <f>COUNTA(D5:D16)</f>
        <v>12</v>
      </c>
      <c r="E17">
        <f>SUM(E5:E16)</f>
        <v>68</v>
      </c>
      <c r="F17">
        <f>SUM(F5:F16)</f>
        <v>68</v>
      </c>
      <c r="J17" s="41"/>
      <c r="K17" s="37" t="s">
        <v>95</v>
      </c>
      <c r="L17" s="1">
        <v>3</v>
      </c>
      <c r="M17" s="1">
        <v>4</v>
      </c>
    </row>
    <row r="18" spans="3:13" ht="17.25" customHeight="1" x14ac:dyDescent="0.15">
      <c r="C18" s="33"/>
      <c r="J18" s="42"/>
      <c r="K18" s="39" t="s">
        <v>96</v>
      </c>
      <c r="L18" s="1">
        <v>3</v>
      </c>
      <c r="M18" s="1">
        <v>4</v>
      </c>
    </row>
    <row r="19" spans="3:13" ht="17.25" customHeight="1" x14ac:dyDescent="0.15">
      <c r="C19" s="33"/>
      <c r="J19" s="46" t="s">
        <v>98</v>
      </c>
      <c r="K19" s="4" t="s">
        <v>97</v>
      </c>
      <c r="L19" s="1">
        <v>3</v>
      </c>
      <c r="M19" s="1">
        <v>4</v>
      </c>
    </row>
    <row r="20" spans="3:13" ht="17.25" customHeight="1" x14ac:dyDescent="0.15">
      <c r="C20" s="40" t="s">
        <v>72</v>
      </c>
      <c r="D20" s="44" t="s">
        <v>73</v>
      </c>
      <c r="E20" s="44">
        <v>3</v>
      </c>
      <c r="F20" s="35">
        <v>4</v>
      </c>
      <c r="J20" t="s">
        <v>107</v>
      </c>
      <c r="K20">
        <f>COUNTA(K10:K19)</f>
        <v>10</v>
      </c>
      <c r="L20">
        <f>SUM(L10:L19)</f>
        <v>30</v>
      </c>
      <c r="M20">
        <f>SUM(M10:M19)</f>
        <v>40</v>
      </c>
    </row>
    <row r="21" spans="3:13" ht="17.25" customHeight="1" x14ac:dyDescent="0.15">
      <c r="C21" s="41"/>
      <c r="D21" t="s">
        <v>74</v>
      </c>
      <c r="E21">
        <v>3</v>
      </c>
      <c r="F21" s="37">
        <v>4</v>
      </c>
    </row>
    <row r="22" spans="3:13" ht="17.25" customHeight="1" x14ac:dyDescent="0.15">
      <c r="C22" s="42"/>
      <c r="D22" s="43" t="s">
        <v>75</v>
      </c>
      <c r="E22" s="43">
        <v>3</v>
      </c>
      <c r="F22" s="39">
        <v>4</v>
      </c>
    </row>
    <row r="23" spans="3:13" ht="17.25" customHeight="1" x14ac:dyDescent="0.15">
      <c r="C23" s="40" t="s">
        <v>76</v>
      </c>
      <c r="D23" s="44" t="s">
        <v>77</v>
      </c>
      <c r="E23" s="44">
        <v>2</v>
      </c>
      <c r="F23" s="35">
        <v>3</v>
      </c>
      <c r="J23" s="1" t="s">
        <v>111</v>
      </c>
      <c r="K23" s="1"/>
      <c r="L23" s="1" t="s">
        <v>108</v>
      </c>
      <c r="M23" s="1" t="s">
        <v>109</v>
      </c>
    </row>
    <row r="24" spans="3:13" ht="17.25" customHeight="1" x14ac:dyDescent="0.15">
      <c r="C24" s="41"/>
      <c r="D24" t="s">
        <v>78</v>
      </c>
      <c r="E24">
        <v>2</v>
      </c>
      <c r="F24" s="37">
        <v>3</v>
      </c>
      <c r="J24" s="1"/>
      <c r="K24" s="1" t="s">
        <v>101</v>
      </c>
      <c r="L24" s="1">
        <f>E17+E32</f>
        <v>98</v>
      </c>
      <c r="M24" s="1">
        <f>L7+L20</f>
        <v>39</v>
      </c>
    </row>
    <row r="25" spans="3:13" ht="17.25" customHeight="1" x14ac:dyDescent="0.15">
      <c r="C25" s="42"/>
      <c r="D25" s="43" t="s">
        <v>79</v>
      </c>
      <c r="E25" s="43">
        <v>2</v>
      </c>
      <c r="F25" s="39">
        <v>3</v>
      </c>
      <c r="J25" s="1"/>
      <c r="K25" s="1" t="s">
        <v>110</v>
      </c>
      <c r="L25" s="1">
        <f>F17+F32</f>
        <v>110</v>
      </c>
      <c r="M25" s="1">
        <f>M7+M20</f>
        <v>49</v>
      </c>
    </row>
    <row r="26" spans="3:13" ht="17.25" customHeight="1" x14ac:dyDescent="0.15">
      <c r="C26" s="40" t="s">
        <v>80</v>
      </c>
      <c r="D26" s="44" t="s">
        <v>81</v>
      </c>
      <c r="E26" s="44">
        <v>2</v>
      </c>
      <c r="F26" s="35">
        <v>3</v>
      </c>
      <c r="J26" s="1" t="s">
        <v>152</v>
      </c>
      <c r="K26" s="1"/>
      <c r="L26" s="48">
        <f>((E17*2)+E32)/(((E17*2)+E32)+M7+M20)</f>
        <v>0.77209302325581397</v>
      </c>
      <c r="M26" s="48">
        <f>((L7*2)+L20)/(F17+F32)</f>
        <v>0.43636363636363634</v>
      </c>
    </row>
    <row r="27" spans="3:13" ht="17.25" customHeight="1" x14ac:dyDescent="0.15">
      <c r="C27" s="41"/>
      <c r="D27" t="s">
        <v>82</v>
      </c>
      <c r="E27">
        <v>2</v>
      </c>
      <c r="F27" s="37">
        <v>3</v>
      </c>
      <c r="J27" s="30"/>
    </row>
    <row r="28" spans="3:13" ht="17.25" customHeight="1" x14ac:dyDescent="0.15">
      <c r="C28" s="42"/>
      <c r="D28" s="43" t="s">
        <v>83</v>
      </c>
      <c r="E28" s="43">
        <v>2</v>
      </c>
      <c r="F28" s="39">
        <v>3</v>
      </c>
    </row>
    <row r="29" spans="3:13" ht="17.25" customHeight="1" x14ac:dyDescent="0.15">
      <c r="C29" s="40" t="s">
        <v>84</v>
      </c>
      <c r="D29" s="44" t="s">
        <v>85</v>
      </c>
      <c r="E29" s="44">
        <v>3</v>
      </c>
      <c r="F29" s="35">
        <v>4</v>
      </c>
    </row>
    <row r="30" spans="3:13" ht="17.25" customHeight="1" x14ac:dyDescent="0.15">
      <c r="C30" s="41"/>
      <c r="D30" t="s">
        <v>86</v>
      </c>
      <c r="E30">
        <v>3</v>
      </c>
      <c r="F30" s="37">
        <v>4</v>
      </c>
    </row>
    <row r="31" spans="3:13" ht="17.25" customHeight="1" x14ac:dyDescent="0.15">
      <c r="C31" s="42"/>
      <c r="D31" s="43" t="s">
        <v>87</v>
      </c>
      <c r="E31" s="43">
        <v>3</v>
      </c>
      <c r="F31" s="39">
        <v>4</v>
      </c>
    </row>
    <row r="32" spans="3:13" ht="17.25" customHeight="1" x14ac:dyDescent="0.15">
      <c r="C32" t="s">
        <v>106</v>
      </c>
      <c r="D32">
        <f>COUNTA(D20:D31)</f>
        <v>12</v>
      </c>
      <c r="E32">
        <f>SUM(E20:E31)</f>
        <v>30</v>
      </c>
      <c r="F32">
        <f>SUM(F20:F31)</f>
        <v>42</v>
      </c>
    </row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M37"/>
  <sheetViews>
    <sheetView showGridLines="0" zoomScale="84" zoomScaleNormal="84" workbookViewId="0">
      <selection activeCell="J25" sqref="J25"/>
    </sheetView>
  </sheetViews>
  <sheetFormatPr defaultRowHeight="13.5" x14ac:dyDescent="0.15"/>
  <cols>
    <col min="1" max="2" width="8.75" customWidth="1"/>
    <col min="3" max="4" width="19" customWidth="1"/>
    <col min="5" max="5" width="12.125" customWidth="1"/>
    <col min="6" max="6" width="6.75" customWidth="1"/>
    <col min="7" max="8" width="19" hidden="1" customWidth="1"/>
    <col min="9" max="10" width="19" customWidth="1"/>
    <col min="11" max="11" width="16.125" customWidth="1"/>
    <col min="12" max="12" width="8.875" customWidth="1"/>
    <col min="13" max="13" width="10.375" customWidth="1"/>
    <col min="14" max="14" width="15.75" customWidth="1"/>
  </cols>
  <sheetData>
    <row r="1" spans="3:13" ht="25.5" customHeight="1" x14ac:dyDescent="0.15"/>
    <row r="2" spans="3:13" ht="25.5" customHeight="1" x14ac:dyDescent="0.15"/>
    <row r="3" spans="3:13" ht="17.25" customHeight="1" x14ac:dyDescent="0.15">
      <c r="C3" t="s">
        <v>155</v>
      </c>
      <c r="J3" t="s">
        <v>156</v>
      </c>
    </row>
    <row r="4" spans="3:13" ht="17.25" customHeight="1" x14ac:dyDescent="0.15">
      <c r="C4" s="1" t="s">
        <v>99</v>
      </c>
      <c r="D4" s="1" t="s">
        <v>100</v>
      </c>
      <c r="E4" s="2" t="s">
        <v>101</v>
      </c>
      <c r="F4" s="2" t="s">
        <v>102</v>
      </c>
      <c r="J4" s="2" t="s">
        <v>99</v>
      </c>
      <c r="K4" s="2" t="s">
        <v>100</v>
      </c>
      <c r="L4" s="2" t="s">
        <v>101</v>
      </c>
      <c r="M4" s="2" t="s">
        <v>102</v>
      </c>
    </row>
    <row r="5" spans="3:13" ht="17.25" customHeight="1" x14ac:dyDescent="0.15">
      <c r="C5" s="36" t="s">
        <v>112</v>
      </c>
      <c r="D5" t="s">
        <v>113</v>
      </c>
      <c r="E5" s="44">
        <v>7</v>
      </c>
      <c r="F5" s="35">
        <v>7</v>
      </c>
      <c r="J5" s="34" t="s">
        <v>103</v>
      </c>
      <c r="K5" s="44" t="s">
        <v>124</v>
      </c>
      <c r="L5" s="44">
        <v>5</v>
      </c>
      <c r="M5" s="35">
        <v>5</v>
      </c>
    </row>
    <row r="6" spans="3:13" ht="17.25" customHeight="1" x14ac:dyDescent="0.15">
      <c r="C6" s="36"/>
      <c r="D6" t="s">
        <v>43</v>
      </c>
      <c r="E6">
        <v>4</v>
      </c>
      <c r="F6" s="37">
        <v>4</v>
      </c>
      <c r="J6" s="38"/>
      <c r="K6" s="43" t="s">
        <v>123</v>
      </c>
      <c r="L6" s="43">
        <v>5</v>
      </c>
      <c r="M6" s="39">
        <v>5</v>
      </c>
    </row>
    <row r="7" spans="3:13" ht="17.25" customHeight="1" x14ac:dyDescent="0.15">
      <c r="C7" s="38"/>
      <c r="D7" s="43" t="s">
        <v>114</v>
      </c>
      <c r="E7" s="43">
        <v>4</v>
      </c>
      <c r="F7" s="39">
        <v>4</v>
      </c>
      <c r="J7" t="s">
        <v>106</v>
      </c>
      <c r="K7">
        <f>COUNTA(K5:K6)</f>
        <v>2</v>
      </c>
      <c r="L7">
        <v>10</v>
      </c>
      <c r="M7">
        <f>SUM(M5:M6)</f>
        <v>10</v>
      </c>
    </row>
    <row r="8" spans="3:13" ht="17.25" customHeight="1" x14ac:dyDescent="0.15">
      <c r="C8" s="34" t="s">
        <v>115</v>
      </c>
      <c r="D8" s="44" t="s">
        <v>116</v>
      </c>
      <c r="E8" s="44">
        <v>7</v>
      </c>
      <c r="F8" s="35">
        <v>7</v>
      </c>
    </row>
    <row r="9" spans="3:13" ht="17.25" customHeight="1" x14ac:dyDescent="0.15">
      <c r="C9" s="36"/>
      <c r="D9" t="s">
        <v>117</v>
      </c>
      <c r="E9">
        <v>4</v>
      </c>
      <c r="F9" s="37">
        <v>4</v>
      </c>
    </row>
    <row r="10" spans="3:13" ht="17.25" customHeight="1" x14ac:dyDescent="0.15">
      <c r="C10" s="38"/>
      <c r="D10" s="43" t="s">
        <v>118</v>
      </c>
      <c r="E10" s="43">
        <v>4</v>
      </c>
      <c r="F10" s="39">
        <v>4</v>
      </c>
      <c r="J10" s="40" t="s">
        <v>38</v>
      </c>
      <c r="K10" s="44" t="s">
        <v>125</v>
      </c>
      <c r="L10" s="44">
        <v>3</v>
      </c>
      <c r="M10" s="35">
        <v>4</v>
      </c>
    </row>
    <row r="11" spans="3:13" ht="17.25" customHeight="1" x14ac:dyDescent="0.15">
      <c r="C11" s="34" t="s">
        <v>119</v>
      </c>
      <c r="D11" s="44" t="s">
        <v>120</v>
      </c>
      <c r="E11" s="44">
        <v>8</v>
      </c>
      <c r="F11" s="35">
        <v>8</v>
      </c>
      <c r="J11" s="41"/>
      <c r="K11" t="s">
        <v>126</v>
      </c>
      <c r="L11">
        <v>3</v>
      </c>
      <c r="M11" s="37">
        <v>4</v>
      </c>
    </row>
    <row r="12" spans="3:13" ht="17.25" customHeight="1" x14ac:dyDescent="0.15">
      <c r="C12" s="36"/>
      <c r="D12" t="s">
        <v>121</v>
      </c>
      <c r="E12">
        <v>4</v>
      </c>
      <c r="F12" s="37">
        <v>4</v>
      </c>
      <c r="J12" s="42"/>
      <c r="K12" s="43" t="s">
        <v>127</v>
      </c>
      <c r="L12" s="43">
        <v>3</v>
      </c>
      <c r="M12" s="39">
        <v>4</v>
      </c>
    </row>
    <row r="13" spans="3:13" ht="17.25" customHeight="1" x14ac:dyDescent="0.15">
      <c r="C13" s="38"/>
      <c r="D13" s="43" t="s">
        <v>122</v>
      </c>
      <c r="E13" s="43">
        <v>4</v>
      </c>
      <c r="F13" s="39">
        <v>4</v>
      </c>
      <c r="J13" s="40" t="s">
        <v>98</v>
      </c>
      <c r="K13" s="44" t="s">
        <v>128</v>
      </c>
      <c r="L13" s="44">
        <v>3</v>
      </c>
      <c r="M13" s="35">
        <v>4</v>
      </c>
    </row>
    <row r="14" spans="3:13" ht="17.25" customHeight="1" x14ac:dyDescent="0.15">
      <c r="C14" s="33" t="s">
        <v>106</v>
      </c>
      <c r="D14">
        <f>COUNTA(D5:D13)</f>
        <v>9</v>
      </c>
      <c r="E14">
        <f>SUM(E5:E13)</f>
        <v>46</v>
      </c>
      <c r="F14">
        <f>SUM(F5:F13)</f>
        <v>46</v>
      </c>
      <c r="J14" s="42"/>
      <c r="K14" s="43" t="s">
        <v>129</v>
      </c>
      <c r="L14" s="43">
        <v>3</v>
      </c>
      <c r="M14" s="39">
        <v>4</v>
      </c>
    </row>
    <row r="15" spans="3:13" ht="17.25" customHeight="1" x14ac:dyDescent="0.15">
      <c r="J15" t="s">
        <v>107</v>
      </c>
      <c r="K15">
        <f>COUNTA(K10:K14)</f>
        <v>5</v>
      </c>
      <c r="L15">
        <f>SUM(L10:L14)</f>
        <v>15</v>
      </c>
      <c r="M15">
        <f>SUM(M10:M14)</f>
        <v>20</v>
      </c>
    </row>
    <row r="16" spans="3:13" ht="17.25" customHeight="1" x14ac:dyDescent="0.15"/>
    <row r="17" spans="3:13" ht="17.25" customHeight="1" x14ac:dyDescent="0.15">
      <c r="C17" s="40" t="s">
        <v>135</v>
      </c>
      <c r="D17" s="44" t="s">
        <v>139</v>
      </c>
      <c r="E17" s="44">
        <v>2</v>
      </c>
      <c r="F17" s="35">
        <v>3</v>
      </c>
    </row>
    <row r="18" spans="3:13" ht="17.25" customHeight="1" x14ac:dyDescent="0.15">
      <c r="C18" s="41"/>
      <c r="D18" t="s">
        <v>140</v>
      </c>
      <c r="E18">
        <v>2</v>
      </c>
      <c r="F18" s="37">
        <v>3</v>
      </c>
      <c r="J18" s="1" t="s">
        <v>130</v>
      </c>
      <c r="K18" s="1"/>
      <c r="L18" s="1" t="s">
        <v>108</v>
      </c>
      <c r="M18" s="1" t="s">
        <v>109</v>
      </c>
    </row>
    <row r="19" spans="3:13" ht="17.25" customHeight="1" x14ac:dyDescent="0.15">
      <c r="C19" s="42"/>
      <c r="D19" s="43" t="s">
        <v>141</v>
      </c>
      <c r="E19" s="43">
        <v>2</v>
      </c>
      <c r="F19" s="39">
        <v>3</v>
      </c>
      <c r="J19" s="1"/>
      <c r="K19" s="1" t="s">
        <v>101</v>
      </c>
      <c r="L19" s="1">
        <f>E14+E29</f>
        <v>76</v>
      </c>
      <c r="M19" s="1">
        <f>L7+L15</f>
        <v>25</v>
      </c>
    </row>
    <row r="20" spans="3:13" ht="17.25" customHeight="1" x14ac:dyDescent="0.15">
      <c r="C20" s="40" t="s">
        <v>136</v>
      </c>
      <c r="D20" s="44" t="s">
        <v>142</v>
      </c>
      <c r="E20" s="44">
        <v>3</v>
      </c>
      <c r="F20" s="35">
        <v>4</v>
      </c>
      <c r="J20" s="1"/>
      <c r="K20" s="1" t="s">
        <v>110</v>
      </c>
      <c r="L20" s="1">
        <f>F14+F29</f>
        <v>88</v>
      </c>
      <c r="M20" s="1">
        <f>M7+M15</f>
        <v>30</v>
      </c>
    </row>
    <row r="21" spans="3:13" ht="17.25" customHeight="1" x14ac:dyDescent="0.15">
      <c r="C21" s="41"/>
      <c r="D21" t="s">
        <v>143</v>
      </c>
      <c r="E21">
        <v>3</v>
      </c>
      <c r="F21" s="37">
        <v>4</v>
      </c>
      <c r="J21" s="1" t="s">
        <v>152</v>
      </c>
      <c r="K21" s="1"/>
      <c r="L21" s="48">
        <f>((E14*2)+E29)/(M20+((E14*2)+E29))</f>
        <v>0.80263157894736847</v>
      </c>
      <c r="M21" s="48">
        <f>((L7*2)+L15)/(((L7*2)+L15)+L20)</f>
        <v>0.28455284552845528</v>
      </c>
    </row>
    <row r="22" spans="3:13" ht="17.25" customHeight="1" x14ac:dyDescent="0.15">
      <c r="C22" s="42"/>
      <c r="D22" t="s">
        <v>144</v>
      </c>
      <c r="E22" s="43">
        <v>3</v>
      </c>
      <c r="F22" s="39">
        <v>4</v>
      </c>
      <c r="J22" s="30"/>
      <c r="L22" s="28">
        <f>((E14*2)+E29)/(20+((E14*2)+E29))</f>
        <v>0.85915492957746475</v>
      </c>
    </row>
    <row r="23" spans="3:13" ht="17.25" customHeight="1" x14ac:dyDescent="0.15">
      <c r="C23" s="40" t="s">
        <v>137</v>
      </c>
      <c r="D23" s="44" t="s">
        <v>145</v>
      </c>
      <c r="E23" s="44">
        <v>2</v>
      </c>
      <c r="F23" s="35">
        <v>3</v>
      </c>
    </row>
    <row r="24" spans="3:13" ht="17.25" customHeight="1" x14ac:dyDescent="0.15">
      <c r="C24" s="41"/>
      <c r="D24" t="s">
        <v>146</v>
      </c>
      <c r="E24">
        <v>2</v>
      </c>
      <c r="F24" s="37">
        <v>3</v>
      </c>
    </row>
    <row r="25" spans="3:13" ht="17.25" customHeight="1" x14ac:dyDescent="0.15">
      <c r="C25" s="42"/>
      <c r="D25" s="43" t="s">
        <v>147</v>
      </c>
      <c r="E25" s="43">
        <v>2</v>
      </c>
      <c r="F25" s="39">
        <v>3</v>
      </c>
    </row>
    <row r="26" spans="3:13" ht="17.25" customHeight="1" x14ac:dyDescent="0.15">
      <c r="C26" s="40" t="s">
        <v>138</v>
      </c>
      <c r="D26" s="44" t="s">
        <v>148</v>
      </c>
      <c r="E26" s="44">
        <v>3</v>
      </c>
      <c r="F26" s="35">
        <v>4</v>
      </c>
    </row>
    <row r="27" spans="3:13" ht="17.25" customHeight="1" x14ac:dyDescent="0.15">
      <c r="C27" s="41"/>
      <c r="D27" t="s">
        <v>149</v>
      </c>
      <c r="E27">
        <v>3</v>
      </c>
      <c r="F27" s="37">
        <v>4</v>
      </c>
    </row>
    <row r="28" spans="3:13" ht="17.25" customHeight="1" x14ac:dyDescent="0.15">
      <c r="C28" s="42"/>
      <c r="D28" s="43" t="s">
        <v>150</v>
      </c>
      <c r="E28" s="43">
        <v>3</v>
      </c>
      <c r="F28" s="39">
        <v>4</v>
      </c>
    </row>
    <row r="29" spans="3:13" ht="17.25" customHeight="1" x14ac:dyDescent="0.15">
      <c r="C29" t="s">
        <v>105</v>
      </c>
      <c r="D29">
        <f>COUNTA(D17:D28)</f>
        <v>12</v>
      </c>
      <c r="E29">
        <f>SUM(E17:E28)</f>
        <v>30</v>
      </c>
      <c r="F29">
        <f>SUM(F17:F28)</f>
        <v>42</v>
      </c>
    </row>
    <row r="30" spans="3:13" ht="17.25" customHeight="1" x14ac:dyDescent="0.15"/>
    <row r="31" spans="3:13" ht="17.25" customHeight="1" x14ac:dyDescent="0.15"/>
    <row r="32" spans="3:13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M38"/>
  <sheetViews>
    <sheetView showGridLines="0" topLeftCell="B1" zoomScale="84" zoomScaleNormal="84" workbookViewId="0">
      <selection activeCell="I18" sqref="I18"/>
    </sheetView>
  </sheetViews>
  <sheetFormatPr defaultRowHeight="13.5" x14ac:dyDescent="0.15"/>
  <cols>
    <col min="1" max="2" width="8.75" customWidth="1"/>
    <col min="3" max="4" width="19" customWidth="1"/>
    <col min="5" max="5" width="12.125" customWidth="1"/>
    <col min="6" max="6" width="6.75" customWidth="1"/>
    <col min="7" max="8" width="19" hidden="1" customWidth="1"/>
    <col min="9" max="10" width="19" customWidth="1"/>
    <col min="11" max="11" width="16.125" customWidth="1"/>
    <col min="12" max="12" width="8.875" customWidth="1"/>
    <col min="13" max="13" width="10.375" customWidth="1"/>
    <col min="14" max="14" width="15.75" customWidth="1"/>
  </cols>
  <sheetData>
    <row r="1" spans="3:13" ht="25.5" customHeight="1" x14ac:dyDescent="0.15"/>
    <row r="2" spans="3:13" ht="25.5" customHeight="1" x14ac:dyDescent="0.15"/>
    <row r="3" spans="3:13" ht="17.25" customHeight="1" x14ac:dyDescent="0.15">
      <c r="C3" t="s">
        <v>167</v>
      </c>
      <c r="J3" t="s">
        <v>168</v>
      </c>
    </row>
    <row r="4" spans="3:13" ht="17.25" customHeight="1" x14ac:dyDescent="0.15">
      <c r="C4" s="1" t="s">
        <v>99</v>
      </c>
      <c r="D4" s="1" t="s">
        <v>100</v>
      </c>
      <c r="E4" s="2" t="s">
        <v>101</v>
      </c>
      <c r="F4" s="2" t="s">
        <v>102</v>
      </c>
      <c r="J4" s="2" t="s">
        <v>99</v>
      </c>
      <c r="K4" s="2" t="s">
        <v>100</v>
      </c>
      <c r="L4" s="2" t="s">
        <v>101</v>
      </c>
      <c r="M4" s="2" t="s">
        <v>102</v>
      </c>
    </row>
    <row r="5" spans="3:13" ht="17.25" customHeight="1" x14ac:dyDescent="0.15">
      <c r="C5" s="40" t="s">
        <v>56</v>
      </c>
      <c r="D5" s="44" t="s">
        <v>57</v>
      </c>
      <c r="E5" s="44">
        <v>2</v>
      </c>
      <c r="F5" s="35">
        <v>3</v>
      </c>
      <c r="J5" s="40" t="s">
        <v>131</v>
      </c>
      <c r="K5" s="44" t="s">
        <v>132</v>
      </c>
      <c r="L5" s="44">
        <v>3</v>
      </c>
      <c r="M5" s="35">
        <v>4</v>
      </c>
    </row>
    <row r="6" spans="3:13" ht="17.25" customHeight="1" x14ac:dyDescent="0.15">
      <c r="C6" s="41"/>
      <c r="D6" t="s">
        <v>58</v>
      </c>
      <c r="E6">
        <v>2</v>
      </c>
      <c r="F6" s="37">
        <v>3</v>
      </c>
      <c r="J6" s="41"/>
      <c r="K6" t="s">
        <v>133</v>
      </c>
      <c r="L6">
        <v>3</v>
      </c>
      <c r="M6" s="37">
        <v>4</v>
      </c>
    </row>
    <row r="7" spans="3:13" ht="17.25" customHeight="1" x14ac:dyDescent="0.15">
      <c r="C7" s="42"/>
      <c r="D7" s="43" t="s">
        <v>59</v>
      </c>
      <c r="E7" s="43">
        <v>2</v>
      </c>
      <c r="F7" s="39">
        <v>3</v>
      </c>
      <c r="J7" s="42"/>
      <c r="K7" s="43" t="s">
        <v>134</v>
      </c>
      <c r="L7" s="43">
        <v>3</v>
      </c>
      <c r="M7" s="39">
        <v>4</v>
      </c>
    </row>
    <row r="8" spans="3:13" ht="17.25" customHeight="1" x14ac:dyDescent="0.15">
      <c r="C8" s="40" t="s">
        <v>60</v>
      </c>
      <c r="D8" s="44" t="s">
        <v>61</v>
      </c>
      <c r="E8" s="44">
        <v>2</v>
      </c>
      <c r="F8" s="35">
        <v>3</v>
      </c>
      <c r="J8" t="s">
        <v>107</v>
      </c>
      <c r="K8">
        <f>COUNTA(K5:K7)</f>
        <v>3</v>
      </c>
      <c r="L8">
        <f>SUM(L5:L7)</f>
        <v>9</v>
      </c>
      <c r="M8">
        <f>SUM(M5:M7)</f>
        <v>12</v>
      </c>
    </row>
    <row r="9" spans="3:13" ht="17.25" customHeight="1" x14ac:dyDescent="0.15">
      <c r="C9" s="41"/>
      <c r="D9" t="s">
        <v>62</v>
      </c>
      <c r="E9">
        <v>2</v>
      </c>
      <c r="F9" s="37">
        <v>3</v>
      </c>
    </row>
    <row r="10" spans="3:13" ht="17.25" customHeight="1" x14ac:dyDescent="0.15">
      <c r="C10" s="42"/>
      <c r="D10" s="43" t="s">
        <v>63</v>
      </c>
      <c r="E10" s="43">
        <v>2</v>
      </c>
      <c r="F10" s="39">
        <v>3</v>
      </c>
    </row>
    <row r="11" spans="3:13" ht="17.25" customHeight="1" x14ac:dyDescent="0.15">
      <c r="C11" s="40" t="s">
        <v>64</v>
      </c>
      <c r="D11" s="44" t="s">
        <v>67</v>
      </c>
      <c r="E11" s="44">
        <v>2</v>
      </c>
      <c r="F11" s="35">
        <v>3</v>
      </c>
      <c r="J11" s="1" t="s">
        <v>130</v>
      </c>
      <c r="K11" s="1"/>
      <c r="L11" s="1" t="s">
        <v>108</v>
      </c>
      <c r="M11" s="1" t="s">
        <v>109</v>
      </c>
    </row>
    <row r="12" spans="3:13" ht="17.25" customHeight="1" x14ac:dyDescent="0.15">
      <c r="C12" s="41"/>
      <c r="D12" t="s">
        <v>65</v>
      </c>
      <c r="E12">
        <v>2</v>
      </c>
      <c r="F12" s="37">
        <v>3</v>
      </c>
      <c r="J12" s="1"/>
      <c r="K12" s="1" t="s">
        <v>101</v>
      </c>
      <c r="L12" s="1">
        <f>E17</f>
        <v>27</v>
      </c>
      <c r="M12" s="1">
        <f>L8</f>
        <v>9</v>
      </c>
    </row>
    <row r="13" spans="3:13" ht="17.25" customHeight="1" x14ac:dyDescent="0.15">
      <c r="C13" s="42"/>
      <c r="D13" s="43" t="s">
        <v>66</v>
      </c>
      <c r="E13" s="43">
        <v>2</v>
      </c>
      <c r="F13" s="39">
        <v>3</v>
      </c>
      <c r="J13" s="1"/>
      <c r="K13" s="1" t="s">
        <v>110</v>
      </c>
      <c r="L13" s="1">
        <f>F17</f>
        <v>39</v>
      </c>
      <c r="M13" s="1">
        <f>M8</f>
        <v>12</v>
      </c>
    </row>
    <row r="14" spans="3:13" ht="17.25" customHeight="1" x14ac:dyDescent="0.15">
      <c r="C14" s="40" t="s">
        <v>68</v>
      </c>
      <c r="D14" s="44" t="s">
        <v>69</v>
      </c>
      <c r="E14" s="44">
        <v>3</v>
      </c>
      <c r="F14" s="35">
        <v>4</v>
      </c>
      <c r="J14" s="1" t="s">
        <v>152</v>
      </c>
      <c r="K14" s="1"/>
      <c r="L14" s="48">
        <f>E17/(E17+M8)</f>
        <v>0.69230769230769229</v>
      </c>
      <c r="M14" s="48">
        <f>L8/(L8+F17)</f>
        <v>0.1875</v>
      </c>
    </row>
    <row r="15" spans="3:13" ht="17.25" customHeight="1" x14ac:dyDescent="0.15">
      <c r="C15" s="41"/>
      <c r="D15" t="s">
        <v>70</v>
      </c>
      <c r="E15">
        <v>3</v>
      </c>
      <c r="F15" s="37">
        <v>4</v>
      </c>
      <c r="J15" s="30"/>
    </row>
    <row r="16" spans="3:13" ht="17.25" customHeight="1" x14ac:dyDescent="0.15">
      <c r="C16" s="42"/>
      <c r="D16" s="43" t="s">
        <v>71</v>
      </c>
      <c r="E16" s="43">
        <v>3</v>
      </c>
      <c r="F16" s="39">
        <v>4</v>
      </c>
    </row>
    <row r="17" spans="3:6" ht="17.25" customHeight="1" x14ac:dyDescent="0.15">
      <c r="C17" t="s">
        <v>105</v>
      </c>
      <c r="D17">
        <f>COUNTA(D5:D16)</f>
        <v>12</v>
      </c>
      <c r="E17">
        <f>SUM(E5:E16)</f>
        <v>27</v>
      </c>
      <c r="F17">
        <f>SUM(F5:F16)</f>
        <v>39</v>
      </c>
    </row>
    <row r="18" spans="3:6" ht="17.25" customHeight="1" x14ac:dyDescent="0.15"/>
    <row r="19" spans="3:6" ht="17.25" customHeight="1" x14ac:dyDescent="0.15"/>
    <row r="20" spans="3:6" ht="17.25" customHeight="1" x14ac:dyDescent="0.15"/>
    <row r="21" spans="3:6" ht="17.25" customHeight="1" x14ac:dyDescent="0.15"/>
    <row r="22" spans="3:6" ht="17.25" customHeight="1" x14ac:dyDescent="0.15"/>
    <row r="23" spans="3:6" ht="17.25" customHeight="1" x14ac:dyDescent="0.15"/>
    <row r="24" spans="3:6" ht="17.25" customHeight="1" x14ac:dyDescent="0.15"/>
    <row r="25" spans="3:6" ht="17.25" customHeight="1" x14ac:dyDescent="0.15"/>
    <row r="26" spans="3:6" ht="17.25" customHeight="1" x14ac:dyDescent="0.15"/>
    <row r="27" spans="3:6" ht="17.25" customHeight="1" x14ac:dyDescent="0.15"/>
    <row r="28" spans="3:6" ht="17.25" customHeight="1" x14ac:dyDescent="0.15"/>
    <row r="29" spans="3:6" ht="17.25" customHeight="1" x14ac:dyDescent="0.15"/>
    <row r="30" spans="3:6" ht="17.25" customHeight="1" x14ac:dyDescent="0.15"/>
    <row r="31" spans="3:6" ht="17.25" customHeight="1" x14ac:dyDescent="0.15"/>
    <row r="32" spans="3:6" ht="17.25" customHeight="1" x14ac:dyDescent="0.15"/>
    <row r="33" ht="17.25" customHeight="1" x14ac:dyDescent="0.15"/>
    <row r="34" ht="17.25" customHeight="1" x14ac:dyDescent="0.15"/>
    <row r="35" ht="17.25" customHeight="1" x14ac:dyDescent="0.15"/>
    <row r="36" ht="17.25" customHeight="1" x14ac:dyDescent="0.15"/>
    <row r="37" ht="17.25" customHeight="1" x14ac:dyDescent="0.15"/>
    <row r="38" ht="17.25" customHeight="1" x14ac:dyDescent="0.15"/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AK67"/>
  <sheetViews>
    <sheetView showGridLines="0" topLeftCell="AF1" zoomScaleNormal="100" workbookViewId="0">
      <selection activeCell="AL16" sqref="AL16"/>
    </sheetView>
  </sheetViews>
  <sheetFormatPr defaultRowHeight="13.5" x14ac:dyDescent="0.15"/>
  <cols>
    <col min="3" max="3" width="7.25" bestFit="1" customWidth="1"/>
    <col min="4" max="4" width="12.75" bestFit="1" customWidth="1"/>
    <col min="5" max="5" width="9.25" bestFit="1" customWidth="1"/>
    <col min="6" max="6" width="8.125" bestFit="1" customWidth="1"/>
    <col min="7" max="7" width="21.75" bestFit="1" customWidth="1"/>
    <col min="8" max="8" width="20.625" bestFit="1" customWidth="1"/>
    <col min="9" max="9" width="20" bestFit="1" customWidth="1"/>
    <col min="12" max="12" width="7.25" bestFit="1" customWidth="1"/>
    <col min="13" max="13" width="7.125" bestFit="1" customWidth="1"/>
    <col min="14" max="15" width="11.25" bestFit="1" customWidth="1"/>
    <col min="16" max="17" width="10" bestFit="1" customWidth="1"/>
    <col min="18" max="18" width="28.875" bestFit="1" customWidth="1"/>
    <col min="19" max="20" width="26.625" bestFit="1" customWidth="1"/>
    <col min="23" max="23" width="7.25" bestFit="1" customWidth="1"/>
    <col min="24" max="24" width="7.125" bestFit="1" customWidth="1"/>
    <col min="25" max="26" width="11.25" bestFit="1" customWidth="1"/>
    <col min="27" max="27" width="7.125" bestFit="1" customWidth="1"/>
    <col min="28" max="29" width="11.25" bestFit="1" customWidth="1"/>
    <col min="30" max="31" width="8.25" customWidth="1"/>
    <col min="32" max="32" width="7.375" customWidth="1"/>
    <col min="33" max="33" width="22.5" customWidth="1"/>
    <col min="34" max="34" width="22.25" customWidth="1"/>
    <col min="35" max="35" width="18.75" customWidth="1"/>
    <col min="36" max="36" width="1.875" customWidth="1"/>
    <col min="37" max="37" width="56.875" customWidth="1"/>
  </cols>
  <sheetData>
    <row r="1" spans="3:37" ht="17.25" customHeight="1" thickBot="1" x14ac:dyDescent="0.2"/>
    <row r="2" spans="3:37" ht="17.25" customHeight="1" thickBot="1" x14ac:dyDescent="0.25">
      <c r="C2" s="17" t="s">
        <v>166</v>
      </c>
      <c r="D2" s="18"/>
      <c r="E2" s="18"/>
      <c r="F2" s="18"/>
      <c r="G2" s="18"/>
      <c r="H2" s="18"/>
      <c r="I2" s="19"/>
      <c r="L2" s="17" t="s">
        <v>31</v>
      </c>
      <c r="M2" s="18"/>
      <c r="N2" s="18"/>
      <c r="O2" s="18"/>
      <c r="P2" s="18"/>
      <c r="Q2" s="18"/>
      <c r="R2" s="18"/>
      <c r="S2" s="18"/>
      <c r="T2" s="19"/>
      <c r="W2" s="56" t="s">
        <v>181</v>
      </c>
      <c r="X2" s="5"/>
      <c r="Y2" s="5"/>
      <c r="Z2" s="5"/>
      <c r="AA2" s="5"/>
      <c r="AB2" s="5"/>
      <c r="AC2" s="5"/>
      <c r="AD2" s="5"/>
      <c r="AE2" s="6"/>
      <c r="AG2" s="78">
        <v>58</v>
      </c>
      <c r="AH2" s="60"/>
      <c r="AK2" s="29" t="s">
        <v>182</v>
      </c>
    </row>
    <row r="3" spans="3:37" ht="17.25" customHeight="1" thickBot="1" x14ac:dyDescent="0.2">
      <c r="C3" s="1"/>
      <c r="D3" s="9" t="s">
        <v>34</v>
      </c>
      <c r="E3" s="9" t="s">
        <v>12</v>
      </c>
      <c r="F3" s="10" t="s">
        <v>13</v>
      </c>
      <c r="G3" s="9" t="s">
        <v>158</v>
      </c>
      <c r="H3" s="9" t="s">
        <v>157</v>
      </c>
      <c r="I3" s="9" t="s">
        <v>159</v>
      </c>
      <c r="L3" s="9"/>
      <c r="M3" s="1" t="s">
        <v>27</v>
      </c>
      <c r="N3" s="1" t="s">
        <v>20</v>
      </c>
      <c r="O3" s="9" t="s">
        <v>21</v>
      </c>
      <c r="P3" s="1" t="s">
        <v>22</v>
      </c>
      <c r="Q3" s="1" t="s">
        <v>25</v>
      </c>
      <c r="R3" s="1" t="s">
        <v>160</v>
      </c>
      <c r="S3" s="1" t="s">
        <v>162</v>
      </c>
      <c r="T3" s="1" t="s">
        <v>161</v>
      </c>
      <c r="W3" s="2"/>
      <c r="X3" s="57" t="s">
        <v>163</v>
      </c>
      <c r="Y3" s="50"/>
      <c r="Z3" s="51"/>
      <c r="AA3" s="58" t="s">
        <v>164</v>
      </c>
      <c r="AB3" s="52"/>
      <c r="AC3" s="53"/>
      <c r="AD3" s="49" t="s">
        <v>163</v>
      </c>
      <c r="AE3" s="64" t="s">
        <v>164</v>
      </c>
      <c r="AF3" s="79" t="s">
        <v>177</v>
      </c>
      <c r="AG3" s="80"/>
      <c r="AH3" s="80"/>
      <c r="AI3" s="81"/>
      <c r="AK3" t="s">
        <v>183</v>
      </c>
    </row>
    <row r="4" spans="3:37" ht="17.25" customHeight="1" x14ac:dyDescent="0.15">
      <c r="C4" s="1" t="s">
        <v>28</v>
      </c>
      <c r="D4" s="1">
        <v>21</v>
      </c>
      <c r="E4" s="1">
        <v>114</v>
      </c>
      <c r="F4" s="7">
        <v>5.4285714285714288</v>
      </c>
      <c r="G4" s="1">
        <v>54</v>
      </c>
      <c r="H4" s="7">
        <v>2.57</v>
      </c>
      <c r="I4" s="7">
        <v>2.714</v>
      </c>
      <c r="K4" s="29"/>
      <c r="L4" s="1" t="s">
        <v>28</v>
      </c>
      <c r="M4" s="14">
        <v>57</v>
      </c>
      <c r="N4" s="14">
        <v>198</v>
      </c>
      <c r="O4" s="14">
        <v>234</v>
      </c>
      <c r="P4" s="7">
        <v>3.4736842105263159</v>
      </c>
      <c r="Q4" s="7">
        <v>4.1052631578947372</v>
      </c>
      <c r="R4" s="7">
        <v>1.5789473684210527</v>
      </c>
      <c r="S4" s="7">
        <v>1.736842105263158</v>
      </c>
      <c r="T4" s="7">
        <v>2.0526315789473686</v>
      </c>
      <c r="W4" s="3"/>
      <c r="X4" s="49" t="s">
        <v>27</v>
      </c>
      <c r="Y4" s="49" t="s">
        <v>20</v>
      </c>
      <c r="Z4" s="49" t="s">
        <v>21</v>
      </c>
      <c r="AA4" s="54" t="s">
        <v>27</v>
      </c>
      <c r="AB4" s="54" t="s">
        <v>20</v>
      </c>
      <c r="AC4" s="54" t="s">
        <v>21</v>
      </c>
      <c r="AD4" s="49" t="s">
        <v>165</v>
      </c>
      <c r="AE4" s="64" t="s">
        <v>165</v>
      </c>
      <c r="AF4" s="69"/>
      <c r="AG4" s="68" t="s">
        <v>178</v>
      </c>
      <c r="AH4" s="67" t="s">
        <v>180</v>
      </c>
      <c r="AI4" s="66" t="s">
        <v>179</v>
      </c>
      <c r="AK4" t="s">
        <v>184</v>
      </c>
    </row>
    <row r="5" spans="3:37" ht="17.25" customHeight="1" x14ac:dyDescent="0.15">
      <c r="C5" s="8" t="s">
        <v>1</v>
      </c>
      <c r="D5" s="8">
        <v>23</v>
      </c>
      <c r="E5" s="8">
        <v>130</v>
      </c>
      <c r="F5" s="16">
        <v>5.6521739130434785</v>
      </c>
      <c r="G5" s="8">
        <v>62</v>
      </c>
      <c r="H5" s="16">
        <v>2.7</v>
      </c>
      <c r="I5" s="16">
        <v>2.8250000000000002</v>
      </c>
      <c r="L5" s="25" t="s">
        <v>1</v>
      </c>
      <c r="M5" s="26">
        <v>60</v>
      </c>
      <c r="N5" s="26">
        <v>216</v>
      </c>
      <c r="O5" s="26">
        <v>253</v>
      </c>
      <c r="P5" s="27">
        <v>3.6</v>
      </c>
      <c r="Q5" s="27">
        <v>4.2166666666666668</v>
      </c>
      <c r="R5" s="27">
        <v>1.65</v>
      </c>
      <c r="S5" s="27">
        <v>1.8</v>
      </c>
      <c r="T5" s="27">
        <v>2.1083333333333334</v>
      </c>
      <c r="W5" s="9" t="s">
        <v>28</v>
      </c>
      <c r="X5" s="49">
        <v>57</v>
      </c>
      <c r="Y5" s="49">
        <v>198</v>
      </c>
      <c r="Z5" s="49">
        <v>234</v>
      </c>
      <c r="AA5" s="54">
        <v>22</v>
      </c>
      <c r="AB5" s="54">
        <v>73</v>
      </c>
      <c r="AC5" s="54">
        <v>110</v>
      </c>
      <c r="AD5" s="55">
        <f>(Y5/(Y5+AC5))</f>
        <v>0.6428571428571429</v>
      </c>
      <c r="AE5" s="65">
        <f>(AB5/(AB5+Z5))</f>
        <v>0.23778501628664495</v>
      </c>
      <c r="AF5" s="70" t="s">
        <v>28</v>
      </c>
      <c r="AG5" s="72">
        <f>((Y5/$AG$2)*(100-$AG$2))/Q20</f>
        <v>34.663129973474796</v>
      </c>
      <c r="AH5" s="73">
        <f>AA5-AG5</f>
        <v>-12.663129973474796</v>
      </c>
      <c r="AI5" s="76">
        <v>22</v>
      </c>
      <c r="AK5" t="s">
        <v>185</v>
      </c>
    </row>
    <row r="6" spans="3:37" ht="17.25" customHeight="1" x14ac:dyDescent="0.15">
      <c r="C6" s="8" t="s">
        <v>2</v>
      </c>
      <c r="D6" s="8">
        <v>25</v>
      </c>
      <c r="E6" s="8">
        <v>140</v>
      </c>
      <c r="F6" s="16">
        <v>5.6</v>
      </c>
      <c r="G6" s="8">
        <v>66</v>
      </c>
      <c r="H6" s="16">
        <v>2.64</v>
      </c>
      <c r="I6" s="16">
        <v>2.8</v>
      </c>
      <c r="L6" s="25" t="s">
        <v>2</v>
      </c>
      <c r="M6" s="26">
        <v>62</v>
      </c>
      <c r="N6" s="26">
        <v>226</v>
      </c>
      <c r="O6" s="26">
        <v>263</v>
      </c>
      <c r="P6" s="27">
        <v>3.6451612903225805</v>
      </c>
      <c r="Q6" s="27">
        <v>4.241935483870968</v>
      </c>
      <c r="R6" s="27">
        <v>1.6612903225806452</v>
      </c>
      <c r="S6" s="27">
        <v>1.8225806451612903</v>
      </c>
      <c r="T6" s="27">
        <v>2.120967741935484</v>
      </c>
      <c r="W6" s="9" t="s">
        <v>1</v>
      </c>
      <c r="X6" s="49">
        <v>60</v>
      </c>
      <c r="Y6" s="49">
        <v>216</v>
      </c>
      <c r="Z6" s="49">
        <v>253</v>
      </c>
      <c r="AA6" s="54">
        <v>31</v>
      </c>
      <c r="AB6" s="54">
        <v>112</v>
      </c>
      <c r="AC6" s="54">
        <v>182</v>
      </c>
      <c r="AD6" s="55">
        <f t="shared" ref="AD6:AD16" si="0">(Y6/(Y6+AC6))</f>
        <v>0.542713567839196</v>
      </c>
      <c r="AE6" s="65">
        <f t="shared" ref="AE6:AE16" si="1">(AB6/(AB6+Z6))</f>
        <v>0.30684931506849317</v>
      </c>
      <c r="AF6" s="70" t="s">
        <v>1</v>
      </c>
      <c r="AG6" s="72">
        <f t="shared" ref="AG6:AG16" si="2">((Y6/$AG$2)*(100-$AG$2))/Q21</f>
        <v>36.457350272232311</v>
      </c>
      <c r="AH6" s="73">
        <f t="shared" ref="AH6:AH16" si="3">AA6-AG6</f>
        <v>-5.4573502722323113</v>
      </c>
      <c r="AI6" s="76">
        <v>31</v>
      </c>
      <c r="AK6" t="s">
        <v>186</v>
      </c>
    </row>
    <row r="7" spans="3:37" ht="17.25" customHeight="1" x14ac:dyDescent="0.15">
      <c r="C7" s="1" t="s">
        <v>3</v>
      </c>
      <c r="D7" s="1">
        <v>25</v>
      </c>
      <c r="E7" s="1">
        <v>140</v>
      </c>
      <c r="F7" s="7">
        <v>5.6</v>
      </c>
      <c r="G7" s="1">
        <v>66</v>
      </c>
      <c r="H7" s="7">
        <v>2.64</v>
      </c>
      <c r="I7" s="7">
        <v>2.8</v>
      </c>
      <c r="L7" s="1" t="s">
        <v>3</v>
      </c>
      <c r="M7" s="14">
        <v>62</v>
      </c>
      <c r="N7" s="14">
        <v>226</v>
      </c>
      <c r="O7" s="14">
        <v>263</v>
      </c>
      <c r="P7" s="7">
        <v>3.6451612903225805</v>
      </c>
      <c r="Q7" s="7">
        <v>4.241935483870968</v>
      </c>
      <c r="R7" s="7">
        <v>1.6612903225806452</v>
      </c>
      <c r="S7" s="7">
        <v>1.8225806451612903</v>
      </c>
      <c r="T7" s="7">
        <v>2.120967741935484</v>
      </c>
      <c r="W7" s="9" t="s">
        <v>2</v>
      </c>
      <c r="X7" s="49">
        <v>62</v>
      </c>
      <c r="Y7" s="49">
        <v>226</v>
      </c>
      <c r="Z7" s="49">
        <v>263</v>
      </c>
      <c r="AA7" s="54">
        <v>42</v>
      </c>
      <c r="AB7" s="54">
        <v>145</v>
      </c>
      <c r="AC7" s="54">
        <v>226</v>
      </c>
      <c r="AD7" s="55">
        <f t="shared" si="0"/>
        <v>0.5</v>
      </c>
      <c r="AE7" s="65">
        <f t="shared" si="1"/>
        <v>0.35539215686274511</v>
      </c>
      <c r="AF7" s="70" t="s">
        <v>2</v>
      </c>
      <c r="AG7" s="72">
        <f t="shared" si="2"/>
        <v>38.833430742255992</v>
      </c>
      <c r="AH7" s="73">
        <f t="shared" si="3"/>
        <v>3.1665692577440083</v>
      </c>
      <c r="AI7" s="76">
        <v>42</v>
      </c>
    </row>
    <row r="8" spans="3:37" ht="17.25" customHeight="1" x14ac:dyDescent="0.15">
      <c r="C8" s="1" t="s">
        <v>4</v>
      </c>
      <c r="D8" s="1">
        <v>25</v>
      </c>
      <c r="E8" s="1">
        <v>140</v>
      </c>
      <c r="F8" s="7">
        <v>5.6</v>
      </c>
      <c r="G8" s="1">
        <v>66</v>
      </c>
      <c r="H8" s="7">
        <v>2.64</v>
      </c>
      <c r="I8" s="7">
        <v>2.8</v>
      </c>
      <c r="L8" s="25" t="s">
        <v>4</v>
      </c>
      <c r="M8" s="26">
        <v>65</v>
      </c>
      <c r="N8" s="26">
        <v>232</v>
      </c>
      <c r="O8" s="26">
        <v>272</v>
      </c>
      <c r="P8" s="27">
        <v>3.5692307692307694</v>
      </c>
      <c r="Q8" s="27">
        <v>4.1846153846153848</v>
      </c>
      <c r="R8" s="27">
        <v>1.6307692307692307</v>
      </c>
      <c r="S8" s="27">
        <v>1.7846153846153847</v>
      </c>
      <c r="T8" s="27">
        <v>2.0923076923076924</v>
      </c>
      <c r="W8" s="9" t="s">
        <v>3</v>
      </c>
      <c r="X8" s="49">
        <v>62</v>
      </c>
      <c r="Y8" s="49">
        <v>226</v>
      </c>
      <c r="Z8" s="49">
        <v>263</v>
      </c>
      <c r="AA8" s="54">
        <v>42</v>
      </c>
      <c r="AB8" s="54">
        <v>145</v>
      </c>
      <c r="AC8" s="54">
        <v>226</v>
      </c>
      <c r="AD8" s="55">
        <f t="shared" si="0"/>
        <v>0.5</v>
      </c>
      <c r="AE8" s="65">
        <f t="shared" si="1"/>
        <v>0.35539215686274511</v>
      </c>
      <c r="AF8" s="70" t="s">
        <v>3</v>
      </c>
      <c r="AG8" s="72">
        <f t="shared" si="2"/>
        <v>38.833430742255992</v>
      </c>
      <c r="AH8" s="73">
        <f t="shared" si="3"/>
        <v>3.1665692577440083</v>
      </c>
      <c r="AI8" s="76">
        <v>42</v>
      </c>
      <c r="AK8" t="s">
        <v>187</v>
      </c>
    </row>
    <row r="9" spans="3:37" ht="17.25" customHeight="1" x14ac:dyDescent="0.15">
      <c r="C9" s="1" t="s">
        <v>5</v>
      </c>
      <c r="D9" s="1">
        <v>25</v>
      </c>
      <c r="E9" s="1">
        <v>140</v>
      </c>
      <c r="F9" s="7">
        <v>5.6</v>
      </c>
      <c r="G9" s="1">
        <v>66</v>
      </c>
      <c r="H9" s="7">
        <v>2.64</v>
      </c>
      <c r="I9" s="7">
        <v>2.8</v>
      </c>
      <c r="L9" s="1" t="s">
        <v>5</v>
      </c>
      <c r="M9" s="14">
        <v>65</v>
      </c>
      <c r="N9" s="14">
        <v>232</v>
      </c>
      <c r="O9" s="14">
        <v>272</v>
      </c>
      <c r="P9" s="7">
        <v>3.5692307692307694</v>
      </c>
      <c r="Q9" s="7">
        <v>4.1846153846153848</v>
      </c>
      <c r="R9" s="7">
        <v>1.6307692307692307</v>
      </c>
      <c r="S9" s="7">
        <v>1.7846153846153847</v>
      </c>
      <c r="T9" s="7">
        <v>2.0923076923076924</v>
      </c>
      <c r="W9" s="9" t="s">
        <v>4</v>
      </c>
      <c r="X9" s="49">
        <v>65</v>
      </c>
      <c r="Y9" s="49">
        <v>232</v>
      </c>
      <c r="Z9" s="49">
        <v>272</v>
      </c>
      <c r="AA9" s="54">
        <v>59</v>
      </c>
      <c r="AB9" s="54">
        <v>206</v>
      </c>
      <c r="AC9" s="54">
        <v>324</v>
      </c>
      <c r="AD9" s="55">
        <f t="shared" si="0"/>
        <v>0.41726618705035973</v>
      </c>
      <c r="AE9" s="65">
        <f t="shared" si="1"/>
        <v>0.43096234309623432</v>
      </c>
      <c r="AF9" s="70" t="s">
        <v>4</v>
      </c>
      <c r="AG9" s="72">
        <f t="shared" si="2"/>
        <v>39.647999999999996</v>
      </c>
      <c r="AH9" s="73">
        <f t="shared" si="3"/>
        <v>19.352000000000004</v>
      </c>
      <c r="AI9" s="76">
        <v>59</v>
      </c>
    </row>
    <row r="10" spans="3:37" ht="17.25" customHeight="1" x14ac:dyDescent="0.15">
      <c r="C10" s="8" t="s">
        <v>6</v>
      </c>
      <c r="D10" s="8">
        <v>30</v>
      </c>
      <c r="E10" s="8">
        <v>164</v>
      </c>
      <c r="F10" s="16">
        <v>5.4666666666666668</v>
      </c>
      <c r="G10" s="8">
        <v>76</v>
      </c>
      <c r="H10" s="16">
        <v>2.5333333333333332</v>
      </c>
      <c r="I10" s="16">
        <v>2.7333333333333334</v>
      </c>
      <c r="L10" s="25" t="s">
        <v>6</v>
      </c>
      <c r="M10" s="26">
        <v>70</v>
      </c>
      <c r="N10" s="26">
        <v>256</v>
      </c>
      <c r="O10" s="26">
        <v>296</v>
      </c>
      <c r="P10" s="27">
        <v>3.657142857142857</v>
      </c>
      <c r="Q10" s="27">
        <v>4.2285714285714286</v>
      </c>
      <c r="R10" s="27">
        <v>1.6571428571428573</v>
      </c>
      <c r="S10" s="27">
        <v>1.8285714285714285</v>
      </c>
      <c r="T10" s="27">
        <v>2.1142857142857143</v>
      </c>
      <c r="W10" s="9" t="s">
        <v>5</v>
      </c>
      <c r="X10" s="49">
        <v>65</v>
      </c>
      <c r="Y10" s="49">
        <v>232</v>
      </c>
      <c r="Z10" s="49">
        <v>272</v>
      </c>
      <c r="AA10" s="54">
        <v>68</v>
      </c>
      <c r="AB10" s="54">
        <v>239</v>
      </c>
      <c r="AC10" s="54">
        <v>378</v>
      </c>
      <c r="AD10" s="55">
        <f t="shared" si="0"/>
        <v>0.38032786885245901</v>
      </c>
      <c r="AE10" s="65">
        <f t="shared" si="1"/>
        <v>0.46771037181996084</v>
      </c>
      <c r="AF10" s="70" t="s">
        <v>5</v>
      </c>
      <c r="AG10" s="72">
        <f t="shared" si="2"/>
        <v>39.529411764705884</v>
      </c>
      <c r="AH10" s="73">
        <f t="shared" si="3"/>
        <v>28.470588235294116</v>
      </c>
      <c r="AI10" s="76">
        <v>68</v>
      </c>
    </row>
    <row r="11" spans="3:37" ht="17.25" customHeight="1" x14ac:dyDescent="0.15">
      <c r="C11" s="1" t="s">
        <v>7</v>
      </c>
      <c r="D11" s="1">
        <v>30</v>
      </c>
      <c r="E11" s="1">
        <v>164</v>
      </c>
      <c r="F11" s="7">
        <v>5.4666666666666668</v>
      </c>
      <c r="G11" s="1">
        <v>76</v>
      </c>
      <c r="H11" s="7">
        <v>2.5333333333333332</v>
      </c>
      <c r="I11" s="7">
        <v>2.7333333333333334</v>
      </c>
      <c r="L11" s="25" t="s">
        <v>7</v>
      </c>
      <c r="M11" s="26">
        <v>73</v>
      </c>
      <c r="N11" s="26">
        <v>262</v>
      </c>
      <c r="O11" s="26">
        <v>305</v>
      </c>
      <c r="P11" s="27">
        <v>3.5890410958904111</v>
      </c>
      <c r="Q11" s="27">
        <v>4.1780821917808222</v>
      </c>
      <c r="R11" s="27">
        <v>1.6301369863013699</v>
      </c>
      <c r="S11" s="27">
        <v>1.7945205479452055</v>
      </c>
      <c r="T11" s="27">
        <v>2.0890410958904111</v>
      </c>
      <c r="W11" s="9" t="s">
        <v>6</v>
      </c>
      <c r="X11" s="49">
        <v>70</v>
      </c>
      <c r="Y11" s="49">
        <v>256</v>
      </c>
      <c r="Z11" s="49">
        <v>296</v>
      </c>
      <c r="AA11" s="54">
        <v>74</v>
      </c>
      <c r="AB11" s="54">
        <v>266</v>
      </c>
      <c r="AC11" s="54">
        <v>426</v>
      </c>
      <c r="AD11" s="55">
        <f t="shared" si="0"/>
        <v>0.37536656891495601</v>
      </c>
      <c r="AE11" s="65">
        <f t="shared" si="1"/>
        <v>0.47330960854092524</v>
      </c>
      <c r="AF11" s="70" t="s">
        <v>6</v>
      </c>
      <c r="AG11" s="72">
        <f t="shared" si="2"/>
        <v>43.003350989082264</v>
      </c>
      <c r="AH11" s="73">
        <f t="shared" si="3"/>
        <v>30.996649010917736</v>
      </c>
      <c r="AI11" s="76">
        <v>74</v>
      </c>
    </row>
    <row r="12" spans="3:37" ht="17.25" customHeight="1" x14ac:dyDescent="0.15">
      <c r="C12" s="1" t="s">
        <v>8</v>
      </c>
      <c r="D12" s="1">
        <v>30</v>
      </c>
      <c r="E12" s="1">
        <v>164</v>
      </c>
      <c r="F12" s="7">
        <v>5.4666666666666668</v>
      </c>
      <c r="G12" s="1">
        <v>76</v>
      </c>
      <c r="H12" s="7">
        <v>2.5333333333333332</v>
      </c>
      <c r="I12" s="7">
        <v>2.7333333333333334</v>
      </c>
      <c r="L12" s="25" t="s">
        <v>8</v>
      </c>
      <c r="M12" s="26">
        <v>76</v>
      </c>
      <c r="N12" s="26">
        <v>268</v>
      </c>
      <c r="O12" s="26">
        <v>314</v>
      </c>
      <c r="P12" s="27">
        <v>3.5263157894736841</v>
      </c>
      <c r="Q12" s="27">
        <v>4.1315789473684212</v>
      </c>
      <c r="R12" s="27">
        <v>1.6052631578947369</v>
      </c>
      <c r="S12" s="27">
        <v>1.763157894736842</v>
      </c>
      <c r="T12" s="27">
        <v>2.0657894736842106</v>
      </c>
      <c r="W12" s="9" t="s">
        <v>7</v>
      </c>
      <c r="X12" s="49">
        <v>73</v>
      </c>
      <c r="Y12" s="49">
        <v>262</v>
      </c>
      <c r="Z12" s="49">
        <v>305</v>
      </c>
      <c r="AA12" s="54">
        <v>77</v>
      </c>
      <c r="AB12" s="54">
        <v>275</v>
      </c>
      <c r="AC12" s="54">
        <v>438</v>
      </c>
      <c r="AD12" s="55">
        <f t="shared" si="0"/>
        <v>0.37428571428571428</v>
      </c>
      <c r="AE12" s="65">
        <f t="shared" si="1"/>
        <v>0.47413793103448276</v>
      </c>
      <c r="AF12" s="70" t="s">
        <v>7</v>
      </c>
      <c r="AG12" s="72">
        <f t="shared" si="2"/>
        <v>44.135222419001984</v>
      </c>
      <c r="AH12" s="73">
        <f t="shared" si="3"/>
        <v>32.864777580998016</v>
      </c>
      <c r="AI12" s="76">
        <v>77</v>
      </c>
    </row>
    <row r="13" spans="3:37" ht="17.25" customHeight="1" x14ac:dyDescent="0.15">
      <c r="C13" s="1" t="s">
        <v>9</v>
      </c>
      <c r="D13" s="1">
        <v>30</v>
      </c>
      <c r="E13" s="1">
        <v>164</v>
      </c>
      <c r="F13" s="7">
        <v>5.4666666666666668</v>
      </c>
      <c r="G13" s="1">
        <v>76</v>
      </c>
      <c r="H13" s="7">
        <v>2.5333333333333332</v>
      </c>
      <c r="I13" s="7">
        <v>2.7333333333333334</v>
      </c>
      <c r="L13" s="1" t="s">
        <v>9</v>
      </c>
      <c r="M13" s="14">
        <v>76</v>
      </c>
      <c r="N13" s="14">
        <v>268</v>
      </c>
      <c r="O13" s="14">
        <v>314</v>
      </c>
      <c r="P13" s="7">
        <v>3.5263157894736841</v>
      </c>
      <c r="Q13" s="7">
        <v>4.1315789473684212</v>
      </c>
      <c r="R13" s="7">
        <v>1.6052631578947369</v>
      </c>
      <c r="S13" s="7">
        <v>1.763157894736842</v>
      </c>
      <c r="T13" s="7">
        <v>2.0657894736842106</v>
      </c>
      <c r="W13" s="9" t="s">
        <v>8</v>
      </c>
      <c r="X13" s="49">
        <v>76</v>
      </c>
      <c r="Y13" s="49">
        <v>268</v>
      </c>
      <c r="Z13" s="49">
        <v>314</v>
      </c>
      <c r="AA13" s="54">
        <v>77</v>
      </c>
      <c r="AB13" s="54">
        <v>275</v>
      </c>
      <c r="AC13" s="54">
        <v>438</v>
      </c>
      <c r="AD13" s="55">
        <f t="shared" si="0"/>
        <v>0.37960339943342775</v>
      </c>
      <c r="AE13" s="65">
        <f t="shared" si="1"/>
        <v>0.46689303904923601</v>
      </c>
      <c r="AF13" s="70" t="s">
        <v>8</v>
      </c>
      <c r="AG13" s="72">
        <f t="shared" si="2"/>
        <v>45.1459527034066</v>
      </c>
      <c r="AH13" s="73">
        <f t="shared" si="3"/>
        <v>31.8540472965934</v>
      </c>
      <c r="AI13" s="76">
        <v>77</v>
      </c>
    </row>
    <row r="14" spans="3:37" ht="17.25" customHeight="1" x14ac:dyDescent="0.15">
      <c r="C14" s="1" t="s">
        <v>10</v>
      </c>
      <c r="D14" s="1">
        <v>30</v>
      </c>
      <c r="E14" s="1">
        <v>164</v>
      </c>
      <c r="F14" s="7">
        <v>5.4666666666666668</v>
      </c>
      <c r="G14" s="1">
        <v>76</v>
      </c>
      <c r="H14" s="7">
        <v>2.5333333333333332</v>
      </c>
      <c r="I14" s="7">
        <v>2.7333333333333334</v>
      </c>
      <c r="L14" s="25" t="s">
        <v>10</v>
      </c>
      <c r="M14" s="26">
        <v>79</v>
      </c>
      <c r="N14" s="26">
        <v>274</v>
      </c>
      <c r="O14" s="26">
        <v>323</v>
      </c>
      <c r="P14" s="27">
        <v>3.4683544303797467</v>
      </c>
      <c r="Q14" s="27">
        <v>4.0886075949367084</v>
      </c>
      <c r="R14" s="27">
        <v>1.5822784810126582</v>
      </c>
      <c r="S14" s="27">
        <v>1.7341772151898733</v>
      </c>
      <c r="T14" s="27">
        <v>2.0443037974683542</v>
      </c>
      <c r="W14" s="9" t="s">
        <v>9</v>
      </c>
      <c r="X14" s="49">
        <v>76</v>
      </c>
      <c r="Y14" s="49">
        <v>268</v>
      </c>
      <c r="Z14" s="49">
        <v>314</v>
      </c>
      <c r="AA14" s="54">
        <v>80</v>
      </c>
      <c r="AB14" s="54">
        <v>290</v>
      </c>
      <c r="AC14" s="54">
        <v>468</v>
      </c>
      <c r="AD14" s="55">
        <f t="shared" si="0"/>
        <v>0.3641304347826087</v>
      </c>
      <c r="AE14" s="65">
        <f t="shared" si="1"/>
        <v>0.48013245033112584</v>
      </c>
      <c r="AF14" s="70" t="s">
        <v>9</v>
      </c>
      <c r="AG14" s="72">
        <f t="shared" si="2"/>
        <v>44.87143711381303</v>
      </c>
      <c r="AH14" s="73">
        <f t="shared" si="3"/>
        <v>35.12856288618697</v>
      </c>
      <c r="AI14" s="76">
        <v>80</v>
      </c>
    </row>
    <row r="15" spans="3:37" ht="17.25" customHeight="1" x14ac:dyDescent="0.15">
      <c r="C15" s="1" t="s">
        <v>11</v>
      </c>
      <c r="D15" s="1">
        <v>30</v>
      </c>
      <c r="E15" s="1">
        <v>164</v>
      </c>
      <c r="F15" s="7">
        <v>5.4666666666666668</v>
      </c>
      <c r="G15" s="1">
        <v>76</v>
      </c>
      <c r="H15" s="7">
        <v>2.5333333333333332</v>
      </c>
      <c r="I15" s="7">
        <v>2.7333333333333334</v>
      </c>
      <c r="L15" s="1" t="s">
        <v>11</v>
      </c>
      <c r="M15" s="14">
        <v>79</v>
      </c>
      <c r="N15" s="14">
        <v>274</v>
      </c>
      <c r="O15" s="14">
        <v>323</v>
      </c>
      <c r="P15" s="7">
        <v>3.4683544303797467</v>
      </c>
      <c r="Q15" s="7">
        <v>4.0886075949367084</v>
      </c>
      <c r="R15" s="7">
        <v>1.5822784810126582</v>
      </c>
      <c r="S15" s="7">
        <v>1.7341772151898733</v>
      </c>
      <c r="T15" s="7">
        <v>2.0443037974683542</v>
      </c>
      <c r="W15" s="9" t="s">
        <v>10</v>
      </c>
      <c r="X15" s="49">
        <v>79</v>
      </c>
      <c r="Y15" s="49">
        <v>274</v>
      </c>
      <c r="Z15" s="49">
        <v>323</v>
      </c>
      <c r="AA15" s="54">
        <v>83</v>
      </c>
      <c r="AB15" s="54">
        <v>299</v>
      </c>
      <c r="AC15" s="54">
        <v>480</v>
      </c>
      <c r="AD15" s="55">
        <f t="shared" si="0"/>
        <v>0.36339522546419101</v>
      </c>
      <c r="AE15" s="65">
        <f t="shared" si="1"/>
        <v>0.48070739549839231</v>
      </c>
      <c r="AF15" s="70" t="s">
        <v>10</v>
      </c>
      <c r="AG15" s="72">
        <f t="shared" si="2"/>
        <v>46.000963205548061</v>
      </c>
      <c r="AH15" s="73">
        <f t="shared" si="3"/>
        <v>36.999036794451939</v>
      </c>
      <c r="AI15" s="76">
        <v>83</v>
      </c>
    </row>
    <row r="16" spans="3:37" ht="17.25" customHeight="1" thickBot="1" x14ac:dyDescent="0.2">
      <c r="G16" s="61" t="s">
        <v>176</v>
      </c>
      <c r="H16" s="7">
        <f t="shared" ref="H16:I16" si="4">AVERAGE(H4:H15)</f>
        <v>2.585833333333333</v>
      </c>
      <c r="I16" s="7">
        <f t="shared" si="4"/>
        <v>2.7615833333333337</v>
      </c>
      <c r="Q16" s="61" t="s">
        <v>176</v>
      </c>
      <c r="R16" s="7">
        <f>AVERAGE(R4:R15)</f>
        <v>1.6229524663649848</v>
      </c>
      <c r="S16" s="7">
        <f t="shared" ref="S16:T16" si="5">AVERAGE(S4:S15)</f>
        <v>1.7807496967655478</v>
      </c>
      <c r="T16" s="7">
        <f t="shared" si="5"/>
        <v>2.0842524277706929</v>
      </c>
      <c r="W16" s="9" t="s">
        <v>11</v>
      </c>
      <c r="X16" s="49">
        <v>79</v>
      </c>
      <c r="Y16" s="49">
        <v>274</v>
      </c>
      <c r="Z16" s="49">
        <v>323</v>
      </c>
      <c r="AA16" s="54">
        <v>83</v>
      </c>
      <c r="AB16" s="54">
        <v>299</v>
      </c>
      <c r="AC16" s="54">
        <v>480</v>
      </c>
      <c r="AD16" s="55">
        <f t="shared" si="0"/>
        <v>0.36339522546419101</v>
      </c>
      <c r="AE16" s="65">
        <f t="shared" si="1"/>
        <v>0.48070739549839231</v>
      </c>
      <c r="AF16" s="71" t="s">
        <v>11</v>
      </c>
      <c r="AG16" s="74">
        <f t="shared" si="2"/>
        <v>46.000963205548061</v>
      </c>
      <c r="AH16" s="75">
        <f t="shared" si="3"/>
        <v>36.999036794451939</v>
      </c>
      <c r="AI16" s="77">
        <v>83</v>
      </c>
    </row>
    <row r="17" spans="3:20" ht="17.25" customHeight="1" x14ac:dyDescent="0.15"/>
    <row r="18" spans="3:20" ht="17.25" customHeight="1" x14ac:dyDescent="0.15">
      <c r="C18" s="21" t="s">
        <v>32</v>
      </c>
      <c r="D18" s="22"/>
      <c r="E18" s="22"/>
      <c r="F18" s="22"/>
      <c r="G18" s="22"/>
      <c r="H18" s="22"/>
      <c r="I18" s="23"/>
      <c r="L18" s="21" t="s">
        <v>33</v>
      </c>
      <c r="M18" s="22"/>
      <c r="N18" s="22"/>
      <c r="O18" s="22"/>
      <c r="P18" s="22"/>
      <c r="Q18" s="22"/>
      <c r="R18" s="22"/>
      <c r="S18" s="22"/>
      <c r="T18" s="23"/>
    </row>
    <row r="19" spans="3:20" ht="17.25" customHeight="1" x14ac:dyDescent="0.15">
      <c r="C19" s="1"/>
      <c r="D19" s="9" t="s">
        <v>34</v>
      </c>
      <c r="E19" s="9" t="s">
        <v>12</v>
      </c>
      <c r="F19" s="10" t="s">
        <v>13</v>
      </c>
      <c r="G19" s="9" t="s">
        <v>158</v>
      </c>
      <c r="H19" s="9" t="s">
        <v>157</v>
      </c>
      <c r="I19" s="9" t="s">
        <v>159</v>
      </c>
      <c r="L19" s="9"/>
      <c r="M19" s="1" t="s">
        <v>27</v>
      </c>
      <c r="N19" s="1" t="s">
        <v>20</v>
      </c>
      <c r="O19" s="9" t="s">
        <v>21</v>
      </c>
      <c r="P19" s="1" t="s">
        <v>22</v>
      </c>
      <c r="Q19" s="1" t="s">
        <v>25</v>
      </c>
      <c r="R19" s="1" t="s">
        <v>160</v>
      </c>
      <c r="S19" s="1" t="s">
        <v>162</v>
      </c>
      <c r="T19" s="1" t="s">
        <v>161</v>
      </c>
    </row>
    <row r="20" spans="3:20" ht="17.25" customHeight="1" x14ac:dyDescent="0.15">
      <c r="C20" s="1" t="s">
        <v>28</v>
      </c>
      <c r="D20" s="1">
        <v>4</v>
      </c>
      <c r="E20" s="1">
        <v>19</v>
      </c>
      <c r="F20" s="7">
        <v>4.75</v>
      </c>
      <c r="G20" s="1">
        <v>8</v>
      </c>
      <c r="H20" s="7">
        <v>2</v>
      </c>
      <c r="I20" s="7">
        <v>2.375</v>
      </c>
      <c r="L20" s="1" t="s">
        <v>28</v>
      </c>
      <c r="M20" s="14">
        <v>22</v>
      </c>
      <c r="N20" s="14">
        <v>73</v>
      </c>
      <c r="O20" s="14">
        <v>91</v>
      </c>
      <c r="P20" s="7">
        <v>3.3181818181818183</v>
      </c>
      <c r="Q20" s="7">
        <v>4.1363636363636367</v>
      </c>
      <c r="R20" s="7">
        <v>1.5454545454545454</v>
      </c>
      <c r="S20" s="7">
        <v>1.6590909090909092</v>
      </c>
      <c r="T20" s="7">
        <v>2.0681818181818183</v>
      </c>
    </row>
    <row r="21" spans="3:20" ht="17.25" customHeight="1" x14ac:dyDescent="0.15">
      <c r="C21" s="8" t="s">
        <v>1</v>
      </c>
      <c r="D21" s="8">
        <v>10</v>
      </c>
      <c r="E21" s="8">
        <v>49</v>
      </c>
      <c r="F21" s="16">
        <v>4.9000000000000004</v>
      </c>
      <c r="G21" s="8">
        <v>20</v>
      </c>
      <c r="H21" s="16">
        <v>2</v>
      </c>
      <c r="I21" s="16">
        <v>2.4500000000000002</v>
      </c>
      <c r="L21" s="25" t="s">
        <v>1</v>
      </c>
      <c r="M21" s="26">
        <v>31</v>
      </c>
      <c r="N21" s="26">
        <v>112</v>
      </c>
      <c r="O21" s="26">
        <v>133</v>
      </c>
      <c r="P21" s="27">
        <v>3.6129032258064515</v>
      </c>
      <c r="Q21" s="27">
        <v>4.290322580645161</v>
      </c>
      <c r="R21" s="27">
        <v>1.3225806451612903</v>
      </c>
      <c r="S21" s="27">
        <v>1.8064516129032258</v>
      </c>
      <c r="T21" s="27">
        <v>2.1451612903225805</v>
      </c>
    </row>
    <row r="22" spans="3:20" ht="17.25" customHeight="1" x14ac:dyDescent="0.15">
      <c r="C22" s="1" t="s">
        <v>2</v>
      </c>
      <c r="D22" s="1">
        <v>10</v>
      </c>
      <c r="E22" s="1">
        <v>49</v>
      </c>
      <c r="F22" s="7">
        <v>4.9000000000000004</v>
      </c>
      <c r="G22" s="1">
        <v>20</v>
      </c>
      <c r="H22" s="7">
        <v>2</v>
      </c>
      <c r="I22" s="7">
        <v>2.4500000000000002</v>
      </c>
      <c r="L22" s="25" t="s">
        <v>2</v>
      </c>
      <c r="M22" s="26">
        <v>42</v>
      </c>
      <c r="N22" s="26">
        <v>145</v>
      </c>
      <c r="O22" s="26">
        <v>177</v>
      </c>
      <c r="P22" s="27">
        <v>3.4523809523809526</v>
      </c>
      <c r="Q22" s="27">
        <v>4.2142857142857144</v>
      </c>
      <c r="R22" s="27">
        <v>1.2380952380952381</v>
      </c>
      <c r="S22" s="27">
        <v>1.7261904761904763</v>
      </c>
      <c r="T22" s="27">
        <v>2.1071428571428572</v>
      </c>
    </row>
    <row r="23" spans="3:20" ht="17.25" customHeight="1" x14ac:dyDescent="0.15">
      <c r="C23" s="1" t="s">
        <v>3</v>
      </c>
      <c r="D23" s="1">
        <v>10</v>
      </c>
      <c r="E23" s="1">
        <v>49</v>
      </c>
      <c r="F23" s="7">
        <v>4.9000000000000004</v>
      </c>
      <c r="G23" s="1">
        <v>20</v>
      </c>
      <c r="H23" s="7">
        <v>2</v>
      </c>
      <c r="I23" s="7">
        <v>2.4500000000000002</v>
      </c>
      <c r="L23" s="1" t="s">
        <v>3</v>
      </c>
      <c r="M23" s="14">
        <v>42</v>
      </c>
      <c r="N23" s="14">
        <v>145</v>
      </c>
      <c r="O23" s="14">
        <v>177</v>
      </c>
      <c r="P23" s="7">
        <v>3.4523809523809526</v>
      </c>
      <c r="Q23" s="7">
        <v>4.2142857142857144</v>
      </c>
      <c r="R23" s="7">
        <v>1.2380952380952381</v>
      </c>
      <c r="S23" s="7">
        <v>1.7261904761904763</v>
      </c>
      <c r="T23" s="7">
        <v>2.1071428571428572</v>
      </c>
    </row>
    <row r="24" spans="3:20" ht="17.25" customHeight="1" x14ac:dyDescent="0.15">
      <c r="C24" s="8" t="s">
        <v>4</v>
      </c>
      <c r="D24" s="8">
        <v>15</v>
      </c>
      <c r="E24" s="8">
        <v>74</v>
      </c>
      <c r="F24" s="16">
        <v>4.9333333333333336</v>
      </c>
      <c r="G24" s="8">
        <v>30</v>
      </c>
      <c r="H24" s="16">
        <v>2</v>
      </c>
      <c r="I24" s="16">
        <v>2.4666666666666668</v>
      </c>
      <c r="L24" s="25" t="s">
        <v>4</v>
      </c>
      <c r="M24" s="26">
        <v>59</v>
      </c>
      <c r="N24" s="26">
        <v>206</v>
      </c>
      <c r="O24" s="26">
        <v>250</v>
      </c>
      <c r="P24" s="27">
        <v>3.4915254237288136</v>
      </c>
      <c r="Q24" s="27">
        <v>4.2372881355932206</v>
      </c>
      <c r="R24" s="27">
        <v>1.2542372881355932</v>
      </c>
      <c r="S24" s="27">
        <v>1.7457627118644068</v>
      </c>
      <c r="T24" s="27">
        <v>2.1186440677966103</v>
      </c>
    </row>
    <row r="25" spans="3:20" ht="17.25" customHeight="1" x14ac:dyDescent="0.15">
      <c r="C25" s="8" t="s">
        <v>5</v>
      </c>
      <c r="D25" s="8">
        <v>18</v>
      </c>
      <c r="E25" s="8">
        <v>89</v>
      </c>
      <c r="F25" s="16">
        <v>4.9444444444444446</v>
      </c>
      <c r="G25" s="8">
        <v>36</v>
      </c>
      <c r="H25" s="16">
        <v>2</v>
      </c>
      <c r="I25" s="16">
        <v>2.4722222222222223</v>
      </c>
      <c r="L25" s="25" t="s">
        <v>5</v>
      </c>
      <c r="M25" s="26">
        <v>68</v>
      </c>
      <c r="N25" s="26">
        <v>239</v>
      </c>
      <c r="O25" s="26">
        <v>289</v>
      </c>
      <c r="P25" s="27">
        <v>3.5147058823529411</v>
      </c>
      <c r="Q25" s="27">
        <v>4.25</v>
      </c>
      <c r="R25" s="27">
        <v>1.2647058823529411</v>
      </c>
      <c r="S25" s="27">
        <v>1.7573529411764706</v>
      </c>
      <c r="T25" s="27">
        <v>2.125</v>
      </c>
    </row>
    <row r="26" spans="3:20" ht="17.25" customHeight="1" x14ac:dyDescent="0.15">
      <c r="C26" s="8" t="s">
        <v>6</v>
      </c>
      <c r="D26" s="8">
        <v>21</v>
      </c>
      <c r="E26" s="8">
        <v>107</v>
      </c>
      <c r="F26" s="16">
        <v>5.0952380952380949</v>
      </c>
      <c r="G26" s="8">
        <v>42</v>
      </c>
      <c r="H26" s="16">
        <v>2</v>
      </c>
      <c r="I26" s="16">
        <v>2.5476190476190474</v>
      </c>
      <c r="L26" s="25" t="s">
        <v>6</v>
      </c>
      <c r="M26" s="26">
        <v>74</v>
      </c>
      <c r="N26" s="26">
        <v>266</v>
      </c>
      <c r="O26" s="26">
        <v>319</v>
      </c>
      <c r="P26" s="27">
        <v>3.5945945945945947</v>
      </c>
      <c r="Q26" s="27">
        <v>4.3108108108108105</v>
      </c>
      <c r="R26" s="27">
        <v>1.2837837837837838</v>
      </c>
      <c r="S26" s="27">
        <v>1.7972972972972974</v>
      </c>
      <c r="T26" s="27">
        <v>2.1554054054054053</v>
      </c>
    </row>
    <row r="27" spans="3:20" ht="17.25" customHeight="1" x14ac:dyDescent="0.15">
      <c r="C27" s="1" t="s">
        <v>7</v>
      </c>
      <c r="D27" s="1">
        <v>21</v>
      </c>
      <c r="E27" s="1">
        <v>107</v>
      </c>
      <c r="F27" s="7">
        <v>5.0952380952380949</v>
      </c>
      <c r="G27" s="1">
        <v>42</v>
      </c>
      <c r="H27" s="7">
        <v>2</v>
      </c>
      <c r="I27" s="7">
        <v>2.5476190476190474</v>
      </c>
      <c r="L27" s="25" t="s">
        <v>7</v>
      </c>
      <c r="M27" s="26">
        <v>77</v>
      </c>
      <c r="N27" s="26">
        <v>275</v>
      </c>
      <c r="O27" s="26">
        <v>331</v>
      </c>
      <c r="P27" s="27">
        <v>3.5714285714285716</v>
      </c>
      <c r="Q27" s="27">
        <v>4.2987012987012987</v>
      </c>
      <c r="R27" s="27">
        <v>1.2727272727272727</v>
      </c>
      <c r="S27" s="27">
        <v>1.7857142857142858</v>
      </c>
      <c r="T27" s="27">
        <v>2.1493506493506493</v>
      </c>
    </row>
    <row r="28" spans="3:20" ht="17.25" customHeight="1" x14ac:dyDescent="0.15">
      <c r="C28" s="1" t="s">
        <v>8</v>
      </c>
      <c r="D28" s="1">
        <v>21</v>
      </c>
      <c r="E28" s="1">
        <v>107</v>
      </c>
      <c r="F28" s="7">
        <v>5.0952380952380949</v>
      </c>
      <c r="G28" s="1">
        <v>42</v>
      </c>
      <c r="H28" s="7">
        <v>2</v>
      </c>
      <c r="I28" s="7">
        <v>2.5476190476190474</v>
      </c>
      <c r="L28" s="1" t="s">
        <v>8</v>
      </c>
      <c r="M28" s="14">
        <v>77</v>
      </c>
      <c r="N28" s="14">
        <v>275</v>
      </c>
      <c r="O28" s="14">
        <v>331</v>
      </c>
      <c r="P28" s="7">
        <v>3.5714285714285716</v>
      </c>
      <c r="Q28" s="7">
        <v>4.2987012987012987</v>
      </c>
      <c r="R28" s="7">
        <v>1.2727272727272727</v>
      </c>
      <c r="S28" s="7">
        <v>1.7857142857142858</v>
      </c>
      <c r="T28" s="7">
        <v>2.1493506493506493</v>
      </c>
    </row>
    <row r="29" spans="3:20" ht="17.25" customHeight="1" x14ac:dyDescent="0.15">
      <c r="C29" s="8" t="s">
        <v>9</v>
      </c>
      <c r="D29" s="8">
        <v>24</v>
      </c>
      <c r="E29" s="8">
        <v>122</v>
      </c>
      <c r="F29" s="16">
        <v>5.083333333333333</v>
      </c>
      <c r="G29" s="8">
        <v>48</v>
      </c>
      <c r="H29" s="16">
        <v>2</v>
      </c>
      <c r="I29" s="16">
        <v>2.5416666666666665</v>
      </c>
      <c r="L29" s="25" t="s">
        <v>9</v>
      </c>
      <c r="M29" s="26">
        <v>80</v>
      </c>
      <c r="N29" s="26">
        <v>290</v>
      </c>
      <c r="O29" s="26">
        <v>346</v>
      </c>
      <c r="P29" s="27">
        <v>3.625</v>
      </c>
      <c r="Q29" s="27">
        <v>4.3250000000000002</v>
      </c>
      <c r="R29" s="27">
        <v>1.3</v>
      </c>
      <c r="S29" s="27">
        <v>1.8125</v>
      </c>
      <c r="T29" s="27">
        <v>2.1625000000000001</v>
      </c>
    </row>
    <row r="30" spans="3:20" ht="17.25" customHeight="1" x14ac:dyDescent="0.15">
      <c r="C30" s="1" t="s">
        <v>10</v>
      </c>
      <c r="D30" s="1">
        <v>24</v>
      </c>
      <c r="E30" s="1">
        <v>122</v>
      </c>
      <c r="F30" s="7">
        <v>5.083333333333333</v>
      </c>
      <c r="G30" s="1">
        <v>48</v>
      </c>
      <c r="H30" s="7">
        <v>2</v>
      </c>
      <c r="I30" s="7">
        <v>2.5416666666666665</v>
      </c>
      <c r="L30" s="25" t="s">
        <v>10</v>
      </c>
      <c r="M30" s="26">
        <v>83</v>
      </c>
      <c r="N30" s="26">
        <v>299</v>
      </c>
      <c r="O30" s="26">
        <v>358</v>
      </c>
      <c r="P30" s="27">
        <v>3.6024096385542168</v>
      </c>
      <c r="Q30" s="27">
        <v>4.3132530120481931</v>
      </c>
      <c r="R30" s="27">
        <v>1.2891566265060241</v>
      </c>
      <c r="S30" s="27">
        <v>1.8012048192771084</v>
      </c>
      <c r="T30" s="27">
        <v>2.1566265060240966</v>
      </c>
    </row>
    <row r="31" spans="3:20" ht="17.25" customHeight="1" x14ac:dyDescent="0.15">
      <c r="C31" s="1" t="s">
        <v>11</v>
      </c>
      <c r="D31" s="1">
        <v>24</v>
      </c>
      <c r="E31" s="1">
        <v>122</v>
      </c>
      <c r="F31" s="7">
        <v>5.083333333333333</v>
      </c>
      <c r="G31" s="1">
        <v>48</v>
      </c>
      <c r="H31" s="7">
        <v>2</v>
      </c>
      <c r="I31" s="7">
        <v>2.5416666666666665</v>
      </c>
      <c r="L31" s="1" t="s">
        <v>11</v>
      </c>
      <c r="M31" s="14">
        <v>83</v>
      </c>
      <c r="N31" s="14">
        <v>299</v>
      </c>
      <c r="O31" s="14">
        <v>358</v>
      </c>
      <c r="P31" s="7">
        <v>3.6024096385542168</v>
      </c>
      <c r="Q31" s="7">
        <v>4.3132530120481931</v>
      </c>
      <c r="R31" s="7">
        <v>1.2891566265060241</v>
      </c>
      <c r="S31" s="7">
        <v>1.8012048192771084</v>
      </c>
      <c r="T31" s="7">
        <v>2.1566265060240966</v>
      </c>
    </row>
    <row r="32" spans="3:20" ht="17.25" customHeight="1" x14ac:dyDescent="0.15">
      <c r="G32" s="1" t="s">
        <v>175</v>
      </c>
      <c r="H32" s="7">
        <f>AVERAGE(H20:H31)</f>
        <v>2</v>
      </c>
      <c r="I32" s="7">
        <f>AVERAGE(I20:I31)</f>
        <v>2.4943121693121699</v>
      </c>
      <c r="Q32" s="61" t="s">
        <v>176</v>
      </c>
      <c r="R32" s="7">
        <f>AVERAGE(R20:R31)</f>
        <v>1.2975600349621021</v>
      </c>
      <c r="S32" s="7">
        <f t="shared" ref="S32:T32" si="6">AVERAGE(S20:S31)</f>
        <v>1.7670562195580042</v>
      </c>
      <c r="T32" s="7">
        <f t="shared" si="6"/>
        <v>2.1334277172284684</v>
      </c>
    </row>
    <row r="35" spans="3:14" x14ac:dyDescent="0.15">
      <c r="D35" s="59" t="s">
        <v>171</v>
      </c>
      <c r="E35" s="59"/>
      <c r="L35" s="59" t="s">
        <v>173</v>
      </c>
      <c r="M35" s="59"/>
      <c r="N35" s="59"/>
    </row>
    <row r="36" spans="3:14" x14ac:dyDescent="0.15">
      <c r="C36" s="1"/>
      <c r="D36" s="1" t="s">
        <v>170</v>
      </c>
      <c r="E36" s="1" t="s">
        <v>169</v>
      </c>
      <c r="L36" s="1"/>
      <c r="M36" s="1" t="s">
        <v>170</v>
      </c>
      <c r="N36" s="1" t="s">
        <v>169</v>
      </c>
    </row>
    <row r="37" spans="3:14" x14ac:dyDescent="0.15">
      <c r="C37" s="1" t="s">
        <v>28</v>
      </c>
      <c r="D37" s="1">
        <v>21</v>
      </c>
      <c r="E37" s="1">
        <v>4</v>
      </c>
      <c r="L37" s="1" t="s">
        <v>28</v>
      </c>
      <c r="M37" s="14">
        <v>57</v>
      </c>
      <c r="N37" s="14">
        <v>22</v>
      </c>
    </row>
    <row r="38" spans="3:14" x14ac:dyDescent="0.15">
      <c r="C38" s="8" t="s">
        <v>1</v>
      </c>
      <c r="D38" s="8">
        <v>23</v>
      </c>
      <c r="E38" s="8">
        <v>10</v>
      </c>
      <c r="L38" s="25" t="s">
        <v>1</v>
      </c>
      <c r="M38" s="26">
        <v>60</v>
      </c>
      <c r="N38" s="26">
        <v>31</v>
      </c>
    </row>
    <row r="39" spans="3:14" x14ac:dyDescent="0.15">
      <c r="C39" s="8" t="s">
        <v>2</v>
      </c>
      <c r="D39" s="8">
        <v>25</v>
      </c>
      <c r="E39" s="1">
        <v>10</v>
      </c>
      <c r="L39" s="25" t="s">
        <v>2</v>
      </c>
      <c r="M39" s="26">
        <v>62</v>
      </c>
      <c r="N39" s="26">
        <v>42</v>
      </c>
    </row>
    <row r="40" spans="3:14" x14ac:dyDescent="0.15">
      <c r="C40" s="1" t="s">
        <v>3</v>
      </c>
      <c r="D40" s="1">
        <v>25</v>
      </c>
      <c r="E40" s="1">
        <v>10</v>
      </c>
      <c r="L40" s="1" t="s">
        <v>3</v>
      </c>
      <c r="M40" s="14">
        <v>62</v>
      </c>
      <c r="N40" s="14">
        <v>42</v>
      </c>
    </row>
    <row r="41" spans="3:14" x14ac:dyDescent="0.15">
      <c r="C41" s="1" t="s">
        <v>4</v>
      </c>
      <c r="D41" s="1">
        <v>25</v>
      </c>
      <c r="E41" s="8">
        <v>15</v>
      </c>
      <c r="L41" s="25" t="s">
        <v>4</v>
      </c>
      <c r="M41" s="26">
        <v>65</v>
      </c>
      <c r="N41" s="26">
        <v>59</v>
      </c>
    </row>
    <row r="42" spans="3:14" x14ac:dyDescent="0.15">
      <c r="C42" s="1" t="s">
        <v>5</v>
      </c>
      <c r="D42" s="1">
        <v>25</v>
      </c>
      <c r="E42" s="1">
        <v>18</v>
      </c>
      <c r="L42" s="1" t="s">
        <v>5</v>
      </c>
      <c r="M42" s="14">
        <v>65</v>
      </c>
      <c r="N42" s="26">
        <v>68</v>
      </c>
    </row>
    <row r="43" spans="3:14" x14ac:dyDescent="0.15">
      <c r="C43" s="8" t="s">
        <v>6</v>
      </c>
      <c r="D43" s="8">
        <v>30</v>
      </c>
      <c r="E43" s="8">
        <v>21</v>
      </c>
      <c r="L43" s="25" t="s">
        <v>6</v>
      </c>
      <c r="M43" s="26">
        <v>70</v>
      </c>
      <c r="N43" s="26">
        <v>74</v>
      </c>
    </row>
    <row r="44" spans="3:14" x14ac:dyDescent="0.15">
      <c r="C44" s="1" t="s">
        <v>7</v>
      </c>
      <c r="D44" s="1">
        <v>30</v>
      </c>
      <c r="E44" s="1">
        <v>21</v>
      </c>
      <c r="L44" s="25" t="s">
        <v>7</v>
      </c>
      <c r="M44" s="26">
        <v>73</v>
      </c>
      <c r="N44" s="26">
        <v>77</v>
      </c>
    </row>
    <row r="45" spans="3:14" x14ac:dyDescent="0.15">
      <c r="C45" s="1" t="s">
        <v>8</v>
      </c>
      <c r="D45" s="1">
        <v>30</v>
      </c>
      <c r="E45" s="1">
        <v>21</v>
      </c>
      <c r="L45" s="25" t="s">
        <v>8</v>
      </c>
      <c r="M45" s="26">
        <v>76</v>
      </c>
      <c r="N45" s="14">
        <v>77</v>
      </c>
    </row>
    <row r="46" spans="3:14" x14ac:dyDescent="0.15">
      <c r="C46" s="1" t="s">
        <v>9</v>
      </c>
      <c r="D46" s="1">
        <v>30</v>
      </c>
      <c r="E46" s="8">
        <v>24</v>
      </c>
      <c r="L46" s="1" t="s">
        <v>9</v>
      </c>
      <c r="M46" s="14">
        <v>76</v>
      </c>
      <c r="N46" s="26">
        <v>80</v>
      </c>
    </row>
    <row r="47" spans="3:14" x14ac:dyDescent="0.15">
      <c r="C47" s="1" t="s">
        <v>10</v>
      </c>
      <c r="D47" s="1">
        <v>30</v>
      </c>
      <c r="E47" s="1">
        <v>24</v>
      </c>
      <c r="L47" s="25" t="s">
        <v>10</v>
      </c>
      <c r="M47" s="26">
        <v>79</v>
      </c>
      <c r="N47" s="26">
        <v>83</v>
      </c>
    </row>
    <row r="48" spans="3:14" x14ac:dyDescent="0.15">
      <c r="C48" s="1" t="s">
        <v>11</v>
      </c>
      <c r="D48" s="1">
        <v>30</v>
      </c>
      <c r="E48" s="1">
        <v>24</v>
      </c>
      <c r="L48" s="1" t="s">
        <v>11</v>
      </c>
      <c r="M48" s="14">
        <v>79</v>
      </c>
      <c r="N48" s="14">
        <v>83</v>
      </c>
    </row>
    <row r="53" spans="3:14" x14ac:dyDescent="0.15">
      <c r="L53" s="59" t="s">
        <v>174</v>
      </c>
      <c r="M53" s="59"/>
      <c r="N53" s="59"/>
    </row>
    <row r="54" spans="3:14" x14ac:dyDescent="0.15">
      <c r="D54" s="59" t="s">
        <v>172</v>
      </c>
      <c r="E54" s="59"/>
      <c r="L54" s="1"/>
      <c r="M54" s="1" t="s">
        <v>170</v>
      </c>
      <c r="N54" s="1" t="s">
        <v>169</v>
      </c>
    </row>
    <row r="55" spans="3:14" x14ac:dyDescent="0.15">
      <c r="C55" s="1"/>
      <c r="D55" s="1" t="s">
        <v>170</v>
      </c>
      <c r="E55" s="1" t="s">
        <v>169</v>
      </c>
      <c r="L55" s="1" t="s">
        <v>28</v>
      </c>
      <c r="M55" s="14">
        <v>198</v>
      </c>
      <c r="N55" s="14">
        <v>73</v>
      </c>
    </row>
    <row r="56" spans="3:14" x14ac:dyDescent="0.15">
      <c r="C56" s="1" t="s">
        <v>28</v>
      </c>
      <c r="D56" s="1">
        <v>114</v>
      </c>
      <c r="E56" s="1">
        <v>19</v>
      </c>
      <c r="L56" s="25" t="s">
        <v>1</v>
      </c>
      <c r="M56" s="26">
        <v>216</v>
      </c>
      <c r="N56" s="26">
        <v>112</v>
      </c>
    </row>
    <row r="57" spans="3:14" x14ac:dyDescent="0.15">
      <c r="C57" s="1" t="s">
        <v>1</v>
      </c>
      <c r="D57" s="8">
        <v>130</v>
      </c>
      <c r="E57" s="8">
        <v>49</v>
      </c>
      <c r="L57" s="25" t="s">
        <v>2</v>
      </c>
      <c r="M57" s="26">
        <v>226</v>
      </c>
      <c r="N57" s="26">
        <v>145</v>
      </c>
    </row>
    <row r="58" spans="3:14" x14ac:dyDescent="0.15">
      <c r="C58" s="1" t="s">
        <v>2</v>
      </c>
      <c r="D58" s="8">
        <v>140</v>
      </c>
      <c r="E58" s="1">
        <v>49</v>
      </c>
      <c r="L58" s="1" t="s">
        <v>3</v>
      </c>
      <c r="M58" s="14">
        <v>226</v>
      </c>
      <c r="N58" s="14">
        <v>145</v>
      </c>
    </row>
    <row r="59" spans="3:14" x14ac:dyDescent="0.15">
      <c r="C59" s="1" t="s">
        <v>3</v>
      </c>
      <c r="D59" s="1">
        <v>140</v>
      </c>
      <c r="E59" s="1">
        <v>49</v>
      </c>
      <c r="L59" s="25" t="s">
        <v>4</v>
      </c>
      <c r="M59" s="26">
        <v>232</v>
      </c>
      <c r="N59" s="26">
        <v>206</v>
      </c>
    </row>
    <row r="60" spans="3:14" x14ac:dyDescent="0.15">
      <c r="C60" s="1" t="s">
        <v>4</v>
      </c>
      <c r="D60" s="1">
        <v>140</v>
      </c>
      <c r="E60" s="8">
        <v>74</v>
      </c>
      <c r="L60" s="25" t="s">
        <v>5</v>
      </c>
      <c r="M60" s="14">
        <v>232</v>
      </c>
      <c r="N60" s="26">
        <v>239</v>
      </c>
    </row>
    <row r="61" spans="3:14" x14ac:dyDescent="0.15">
      <c r="C61" s="1" t="s">
        <v>5</v>
      </c>
      <c r="D61" s="1">
        <v>140</v>
      </c>
      <c r="E61" s="1">
        <v>89</v>
      </c>
      <c r="L61" s="25" t="s">
        <v>6</v>
      </c>
      <c r="M61" s="26">
        <v>256</v>
      </c>
      <c r="N61" s="26">
        <v>266</v>
      </c>
    </row>
    <row r="62" spans="3:14" x14ac:dyDescent="0.15">
      <c r="C62" s="1" t="s">
        <v>6</v>
      </c>
      <c r="D62" s="8">
        <v>164</v>
      </c>
      <c r="E62" s="8">
        <v>107</v>
      </c>
      <c r="L62" s="25" t="s">
        <v>7</v>
      </c>
      <c r="M62" s="26">
        <v>262</v>
      </c>
      <c r="N62" s="26">
        <v>275</v>
      </c>
    </row>
    <row r="63" spans="3:14" x14ac:dyDescent="0.15">
      <c r="C63" s="1" t="s">
        <v>7</v>
      </c>
      <c r="D63" s="1">
        <v>164</v>
      </c>
      <c r="E63" s="1">
        <v>107</v>
      </c>
      <c r="L63" s="1" t="s">
        <v>8</v>
      </c>
      <c r="M63" s="26">
        <v>268</v>
      </c>
      <c r="N63" s="14">
        <v>275</v>
      </c>
    </row>
    <row r="64" spans="3:14" x14ac:dyDescent="0.15">
      <c r="C64" s="1" t="s">
        <v>8</v>
      </c>
      <c r="D64" s="1">
        <v>164</v>
      </c>
      <c r="E64" s="1">
        <v>107</v>
      </c>
      <c r="L64" s="25" t="s">
        <v>9</v>
      </c>
      <c r="M64" s="14">
        <v>268</v>
      </c>
      <c r="N64" s="26">
        <v>290</v>
      </c>
    </row>
    <row r="65" spans="3:14" x14ac:dyDescent="0.15">
      <c r="C65" s="1" t="s">
        <v>9</v>
      </c>
      <c r="D65" s="1">
        <v>164</v>
      </c>
      <c r="E65" s="8">
        <v>122</v>
      </c>
      <c r="L65" s="25" t="s">
        <v>10</v>
      </c>
      <c r="M65" s="26">
        <v>274</v>
      </c>
      <c r="N65" s="26">
        <v>299</v>
      </c>
    </row>
    <row r="66" spans="3:14" x14ac:dyDescent="0.15">
      <c r="C66" s="1" t="s">
        <v>10</v>
      </c>
      <c r="D66" s="1">
        <v>164</v>
      </c>
      <c r="E66" s="1">
        <v>122</v>
      </c>
      <c r="L66" s="1" t="s">
        <v>11</v>
      </c>
      <c r="M66" s="14">
        <v>274</v>
      </c>
      <c r="N66" s="14">
        <v>299</v>
      </c>
    </row>
    <row r="67" spans="3:14" x14ac:dyDescent="0.15">
      <c r="C67" s="1" t="s">
        <v>11</v>
      </c>
      <c r="D67" s="1">
        <v>164</v>
      </c>
      <c r="E67" s="1">
        <v>122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ユニット数と各ターンの比較</vt:lpstr>
      <vt:lpstr>独第6装甲軍正面</vt:lpstr>
      <vt:lpstr>独第5装甲軍</vt:lpstr>
      <vt:lpstr>独第7軍</vt:lpstr>
      <vt:lpstr>戦況支配率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2022-12-14T21:24:02Z</dcterms:modified>
</cp:coreProperties>
</file>